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4dd54fdcc2a60a7/Documents/Stats/Art FFT/"/>
    </mc:Choice>
  </mc:AlternateContent>
  <xr:revisionPtr revIDLastSave="59" documentId="8_{1353F53B-C379-40B7-B446-3AD741D3E798}" xr6:coauthVersionLast="47" xr6:coauthVersionMax="47" xr10:uidLastSave="{178FFC9F-F9C9-4FDA-9E3A-0C8372230314}"/>
  <bookViews>
    <workbookView xWindow="-120" yWindow="-120" windowWidth="29040" windowHeight="15720" xr2:uid="{9714168B-8BA3-457D-A108-FDC31B21FC9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1" l="1"/>
  <c r="M5" i="2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7" i="1"/>
  <c r="S6" i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F5" i="2"/>
  <c r="E5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6" i="2"/>
  <c r="I1" i="2"/>
  <c r="T5" i="1"/>
  <c r="T6" i="1"/>
  <c r="N5" i="2"/>
  <c r="T7" i="1"/>
  <c r="T8" i="1"/>
  <c r="T9" i="1"/>
  <c r="N6" i="2"/>
  <c r="J1" i="2"/>
  <c r="J2" i="2"/>
  <c r="N7" i="2"/>
  <c r="N8" i="2"/>
  <c r="N9" i="2"/>
  <c r="X5" i="2" l="1"/>
  <c r="O1" i="2"/>
  <c r="W1" i="1"/>
  <c r="W2" i="1" s="1"/>
  <c r="H8" i="2"/>
  <c r="P48" i="2"/>
  <c r="V3" i="2"/>
  <c r="L9" i="2"/>
  <c r="H515" i="2"/>
  <c r="H6" i="2"/>
  <c r="V8" i="1"/>
  <c r="J7" i="2"/>
  <c r="L6" i="2"/>
  <c r="V9" i="1"/>
  <c r="L7" i="2"/>
  <c r="J8" i="2"/>
  <c r="J9" i="2"/>
  <c r="V7" i="1"/>
  <c r="J5" i="2"/>
  <c r="V1" i="2"/>
  <c r="H513" i="2"/>
  <c r="H7" i="2"/>
  <c r="V6" i="2"/>
  <c r="V5" i="2"/>
  <c r="H516" i="2"/>
  <c r="H9" i="2"/>
  <c r="H5" i="2"/>
  <c r="L8" i="2"/>
  <c r="J6" i="2"/>
  <c r="V4" i="2"/>
  <c r="H514" i="2"/>
  <c r="Y48" i="1"/>
  <c r="V6" i="1"/>
  <c r="V7" i="2"/>
  <c r="V2" i="2"/>
  <c r="G5" i="2" l="1"/>
  <c r="G6" i="2"/>
  <c r="Y6" i="2" s="1"/>
  <c r="G14" i="2"/>
  <c r="Y14" i="2" s="1"/>
  <c r="G22" i="2"/>
  <c r="Y22" i="2" s="1"/>
  <c r="G30" i="2"/>
  <c r="Y30" i="2" s="1"/>
  <c r="G38" i="2"/>
  <c r="Y38" i="2" s="1"/>
  <c r="G46" i="2"/>
  <c r="Y46" i="2" s="1"/>
  <c r="G54" i="2"/>
  <c r="Y54" i="2" s="1"/>
  <c r="G62" i="2"/>
  <c r="G70" i="2"/>
  <c r="Y70" i="2" s="1"/>
  <c r="G78" i="2"/>
  <c r="Y78" i="2" s="1"/>
  <c r="G86" i="2"/>
  <c r="Y86" i="2" s="1"/>
  <c r="G94" i="2"/>
  <c r="Y94" i="2" s="1"/>
  <c r="G102" i="2"/>
  <c r="Y102" i="2" s="1"/>
  <c r="G110" i="2"/>
  <c r="Y110" i="2" s="1"/>
  <c r="G118" i="2"/>
  <c r="Y118" i="2" s="1"/>
  <c r="G126" i="2"/>
  <c r="G134" i="2"/>
  <c r="Y134" i="2" s="1"/>
  <c r="G142" i="2"/>
  <c r="G150" i="2"/>
  <c r="Y150" i="2" s="1"/>
  <c r="G158" i="2"/>
  <c r="Y158" i="2" s="1"/>
  <c r="G166" i="2"/>
  <c r="Y166" i="2" s="1"/>
  <c r="G174" i="2"/>
  <c r="Y174" i="2" s="1"/>
  <c r="G182" i="2"/>
  <c r="Y182" i="2" s="1"/>
  <c r="G190" i="2"/>
  <c r="G198" i="2"/>
  <c r="Y198" i="2" s="1"/>
  <c r="G206" i="2"/>
  <c r="G214" i="2"/>
  <c r="Y214" i="2" s="1"/>
  <c r="G222" i="2"/>
  <c r="Y222" i="2" s="1"/>
  <c r="G230" i="2"/>
  <c r="Y230" i="2" s="1"/>
  <c r="G238" i="2"/>
  <c r="Y238" i="2" s="1"/>
  <c r="G246" i="2"/>
  <c r="Y246" i="2" s="1"/>
  <c r="G254" i="2"/>
  <c r="G262" i="2"/>
  <c r="G270" i="2"/>
  <c r="G278" i="2"/>
  <c r="G286" i="2"/>
  <c r="G294" i="2"/>
  <c r="G302" i="2"/>
  <c r="G310" i="2"/>
  <c r="G318" i="2"/>
  <c r="G326" i="2"/>
  <c r="G334" i="2"/>
  <c r="G342" i="2"/>
  <c r="G350" i="2"/>
  <c r="G358" i="2"/>
  <c r="G366" i="2"/>
  <c r="G374" i="2"/>
  <c r="G382" i="2"/>
  <c r="G390" i="2"/>
  <c r="G398" i="2"/>
  <c r="G406" i="2"/>
  <c r="G414" i="2"/>
  <c r="G422" i="2"/>
  <c r="G430" i="2"/>
  <c r="G438" i="2"/>
  <c r="G446" i="2"/>
  <c r="G454" i="2"/>
  <c r="G462" i="2"/>
  <c r="G470" i="2"/>
  <c r="G478" i="2"/>
  <c r="G486" i="2"/>
  <c r="G494" i="2"/>
  <c r="G502" i="2"/>
  <c r="G510" i="2"/>
  <c r="G255" i="2"/>
  <c r="G351" i="2"/>
  <c r="G375" i="2"/>
  <c r="G391" i="2"/>
  <c r="G407" i="2"/>
  <c r="G423" i="2"/>
  <c r="G439" i="2"/>
  <c r="G455" i="2"/>
  <c r="G471" i="2"/>
  <c r="G479" i="2"/>
  <c r="G495" i="2"/>
  <c r="G503" i="2"/>
  <c r="G7" i="2"/>
  <c r="Y7" i="2" s="1"/>
  <c r="G15" i="2"/>
  <c r="Y15" i="2" s="1"/>
  <c r="G23" i="2"/>
  <c r="Y23" i="2" s="1"/>
  <c r="G31" i="2"/>
  <c r="G39" i="2"/>
  <c r="Y39" i="2" s="1"/>
  <c r="G47" i="2"/>
  <c r="G55" i="2"/>
  <c r="G63" i="2"/>
  <c r="Y63" i="2" s="1"/>
  <c r="G71" i="2"/>
  <c r="Y71" i="2" s="1"/>
  <c r="G79" i="2"/>
  <c r="Y79" i="2" s="1"/>
  <c r="G87" i="2"/>
  <c r="Y87" i="2" s="1"/>
  <c r="G95" i="2"/>
  <c r="G103" i="2"/>
  <c r="Y103" i="2" s="1"/>
  <c r="G111" i="2"/>
  <c r="Y111" i="2" s="1"/>
  <c r="G119" i="2"/>
  <c r="G127" i="2"/>
  <c r="Y127" i="2" s="1"/>
  <c r="G135" i="2"/>
  <c r="Y135" i="2" s="1"/>
  <c r="G143" i="2"/>
  <c r="Y143" i="2" s="1"/>
  <c r="G151" i="2"/>
  <c r="Y151" i="2" s="1"/>
  <c r="G159" i="2"/>
  <c r="Y159" i="2" s="1"/>
  <c r="G167" i="2"/>
  <c r="Y167" i="2" s="1"/>
  <c r="G175" i="2"/>
  <c r="G183" i="2"/>
  <c r="Y183" i="2" s="1"/>
  <c r="G191" i="2"/>
  <c r="Y191" i="2" s="1"/>
  <c r="G199" i="2"/>
  <c r="Y199" i="2" s="1"/>
  <c r="G207" i="2"/>
  <c r="Y207" i="2" s="1"/>
  <c r="G215" i="2"/>
  <c r="Y215" i="2" s="1"/>
  <c r="G223" i="2"/>
  <c r="G231" i="2"/>
  <c r="Y231" i="2" s="1"/>
  <c r="G239" i="2"/>
  <c r="Y239" i="2" s="1"/>
  <c r="G247" i="2"/>
  <c r="Y247" i="2" s="1"/>
  <c r="G263" i="2"/>
  <c r="G271" i="2"/>
  <c r="G279" i="2"/>
  <c r="G287" i="2"/>
  <c r="G295" i="2"/>
  <c r="G303" i="2"/>
  <c r="G311" i="2"/>
  <c r="G319" i="2"/>
  <c r="G327" i="2"/>
  <c r="G335" i="2"/>
  <c r="G343" i="2"/>
  <c r="G359" i="2"/>
  <c r="G367" i="2"/>
  <c r="G383" i="2"/>
  <c r="G399" i="2"/>
  <c r="G415" i="2"/>
  <c r="G431" i="2"/>
  <c r="G447" i="2"/>
  <c r="G463" i="2"/>
  <c r="G487" i="2"/>
  <c r="G511" i="2"/>
  <c r="G8" i="2"/>
  <c r="Y8" i="2" s="1"/>
  <c r="G16" i="2"/>
  <c r="Y16" i="2" s="1"/>
  <c r="G24" i="2"/>
  <c r="G32" i="2"/>
  <c r="Y32" i="2" s="1"/>
  <c r="G40" i="2"/>
  <c r="Y40" i="2" s="1"/>
  <c r="G48" i="2"/>
  <c r="Y48" i="2" s="1"/>
  <c r="G56" i="2"/>
  <c r="Y56" i="2" s="1"/>
  <c r="G64" i="2"/>
  <c r="G72" i="2"/>
  <c r="Y72" i="2" s="1"/>
  <c r="G80" i="2"/>
  <c r="G88" i="2"/>
  <c r="G96" i="2"/>
  <c r="Y96" i="2" s="1"/>
  <c r="G104" i="2"/>
  <c r="Y104" i="2" s="1"/>
  <c r="G112" i="2"/>
  <c r="Y112" i="2" s="1"/>
  <c r="G120" i="2"/>
  <c r="Y120" i="2" s="1"/>
  <c r="G128" i="2"/>
  <c r="G136" i="2"/>
  <c r="Y136" i="2" s="1"/>
  <c r="G144" i="2"/>
  <c r="Y144" i="2" s="1"/>
  <c r="G152" i="2"/>
  <c r="Y152" i="2" s="1"/>
  <c r="G160" i="2"/>
  <c r="Y160" i="2" s="1"/>
  <c r="G168" i="2"/>
  <c r="Y168" i="2" s="1"/>
  <c r="G176" i="2"/>
  <c r="Y176" i="2" s="1"/>
  <c r="G184" i="2"/>
  <c r="Y184" i="2" s="1"/>
  <c r="G192" i="2"/>
  <c r="G200" i="2"/>
  <c r="Y200" i="2" s="1"/>
  <c r="G208" i="2"/>
  <c r="Y208" i="2" s="1"/>
  <c r="G216" i="2"/>
  <c r="G224" i="2"/>
  <c r="Y224" i="2" s="1"/>
  <c r="G232" i="2"/>
  <c r="Y232" i="2" s="1"/>
  <c r="G240" i="2"/>
  <c r="Y240" i="2" s="1"/>
  <c r="G248" i="2"/>
  <c r="Y248" i="2" s="1"/>
  <c r="G256" i="2"/>
  <c r="G264" i="2"/>
  <c r="G272" i="2"/>
  <c r="G280" i="2"/>
  <c r="G288" i="2"/>
  <c r="G296" i="2"/>
  <c r="G304" i="2"/>
  <c r="G312" i="2"/>
  <c r="G320" i="2"/>
  <c r="G328" i="2"/>
  <c r="G336" i="2"/>
  <c r="G344" i="2"/>
  <c r="G352" i="2"/>
  <c r="G360" i="2"/>
  <c r="G368" i="2"/>
  <c r="G9" i="2"/>
  <c r="Y9" i="2" s="1"/>
  <c r="G17" i="2"/>
  <c r="G25" i="2"/>
  <c r="Y25" i="2" s="1"/>
  <c r="G33" i="2"/>
  <c r="G41" i="2"/>
  <c r="Y41" i="2" s="1"/>
  <c r="G49" i="2"/>
  <c r="Y49" i="2" s="1"/>
  <c r="G57" i="2"/>
  <c r="G65" i="2"/>
  <c r="Y65" i="2" s="1"/>
  <c r="G73" i="2"/>
  <c r="Y73" i="2" s="1"/>
  <c r="G81" i="2"/>
  <c r="G89" i="2"/>
  <c r="Y89" i="2" s="1"/>
  <c r="G97" i="2"/>
  <c r="G105" i="2"/>
  <c r="Y105" i="2" s="1"/>
  <c r="G113" i="2"/>
  <c r="Y113" i="2" s="1"/>
  <c r="G121" i="2"/>
  <c r="Y121" i="2" s="1"/>
  <c r="G129" i="2"/>
  <c r="Y129" i="2" s="1"/>
  <c r="G137" i="2"/>
  <c r="Y137" i="2" s="1"/>
  <c r="G145" i="2"/>
  <c r="G153" i="2"/>
  <c r="Y153" i="2" s="1"/>
  <c r="G161" i="2"/>
  <c r="G169" i="2"/>
  <c r="Y169" i="2" s="1"/>
  <c r="G177" i="2"/>
  <c r="Y177" i="2" s="1"/>
  <c r="G185" i="2"/>
  <c r="Y185" i="2" s="1"/>
  <c r="G193" i="2"/>
  <c r="Y193" i="2" s="1"/>
  <c r="G201" i="2"/>
  <c r="Y201" i="2" s="1"/>
  <c r="G209" i="2"/>
  <c r="Y209" i="2" s="1"/>
  <c r="G217" i="2"/>
  <c r="Y217" i="2" s="1"/>
  <c r="G225" i="2"/>
  <c r="Y225" i="2" s="1"/>
  <c r="G233" i="2"/>
  <c r="G241" i="2"/>
  <c r="Y241" i="2" s="1"/>
  <c r="G249" i="2"/>
  <c r="Y249" i="2" s="1"/>
  <c r="G257" i="2"/>
  <c r="Y257" i="2" s="1"/>
  <c r="G265" i="2"/>
  <c r="G273" i="2"/>
  <c r="G281" i="2"/>
  <c r="G289" i="2"/>
  <c r="G297" i="2"/>
  <c r="G305" i="2"/>
  <c r="G313" i="2"/>
  <c r="G321" i="2"/>
  <c r="G329" i="2"/>
  <c r="G337" i="2"/>
  <c r="G345" i="2"/>
  <c r="G353" i="2"/>
  <c r="G361" i="2"/>
  <c r="G369" i="2"/>
  <c r="G377" i="2"/>
  <c r="G385" i="2"/>
  <c r="G393" i="2"/>
  <c r="G401" i="2"/>
  <c r="G409" i="2"/>
  <c r="G417" i="2"/>
  <c r="G425" i="2"/>
  <c r="G433" i="2"/>
  <c r="G441" i="2"/>
  <c r="G449" i="2"/>
  <c r="G457" i="2"/>
  <c r="G465" i="2"/>
  <c r="G473" i="2"/>
  <c r="G481" i="2"/>
  <c r="G489" i="2"/>
  <c r="G497" i="2"/>
  <c r="G505" i="2"/>
  <c r="G513" i="2"/>
  <c r="G28" i="2"/>
  <c r="Y28" i="2" s="1"/>
  <c r="G180" i="2"/>
  <c r="Y180" i="2" s="1"/>
  <c r="G252" i="2"/>
  <c r="Y252" i="2" s="1"/>
  <c r="G332" i="2"/>
  <c r="G10" i="2"/>
  <c r="G18" i="2"/>
  <c r="Y18" i="2" s="1"/>
  <c r="G26" i="2"/>
  <c r="Y26" i="2" s="1"/>
  <c r="G34" i="2"/>
  <c r="Y34" i="2" s="1"/>
  <c r="G42" i="2"/>
  <c r="Y42" i="2" s="1"/>
  <c r="G50" i="2"/>
  <c r="Y50" i="2" s="1"/>
  <c r="G58" i="2"/>
  <c r="Y58" i="2" s="1"/>
  <c r="G66" i="2"/>
  <c r="Y66" i="2" s="1"/>
  <c r="G74" i="2"/>
  <c r="Y74" i="2" s="1"/>
  <c r="G82" i="2"/>
  <c r="Y82" i="2" s="1"/>
  <c r="G90" i="2"/>
  <c r="Y90" i="2" s="1"/>
  <c r="G98" i="2"/>
  <c r="Y98" i="2" s="1"/>
  <c r="G106" i="2"/>
  <c r="Y106" i="2" s="1"/>
  <c r="G114" i="2"/>
  <c r="G122" i="2"/>
  <c r="Y122" i="2" s="1"/>
  <c r="G130" i="2"/>
  <c r="Y130" i="2" s="1"/>
  <c r="G138" i="2"/>
  <c r="Y138" i="2" s="1"/>
  <c r="G146" i="2"/>
  <c r="Y146" i="2" s="1"/>
  <c r="G154" i="2"/>
  <c r="Y154" i="2" s="1"/>
  <c r="G162" i="2"/>
  <c r="Y162" i="2" s="1"/>
  <c r="G170" i="2"/>
  <c r="Y170" i="2" s="1"/>
  <c r="G178" i="2"/>
  <c r="G186" i="2"/>
  <c r="Y186" i="2" s="1"/>
  <c r="G194" i="2"/>
  <c r="Y194" i="2" s="1"/>
  <c r="G202" i="2"/>
  <c r="Y202" i="2" s="1"/>
  <c r="G210" i="2"/>
  <c r="Y210" i="2" s="1"/>
  <c r="G218" i="2"/>
  <c r="Y218" i="2" s="1"/>
  <c r="G226" i="2"/>
  <c r="Y226" i="2" s="1"/>
  <c r="G234" i="2"/>
  <c r="Y234" i="2" s="1"/>
  <c r="G242" i="2"/>
  <c r="G250" i="2"/>
  <c r="Y250" i="2" s="1"/>
  <c r="G258" i="2"/>
  <c r="G266" i="2"/>
  <c r="G274" i="2"/>
  <c r="G282" i="2"/>
  <c r="G290" i="2"/>
  <c r="G298" i="2"/>
  <c r="G306" i="2"/>
  <c r="G314" i="2"/>
  <c r="G322" i="2"/>
  <c r="G330" i="2"/>
  <c r="G338" i="2"/>
  <c r="G346" i="2"/>
  <c r="G354" i="2"/>
  <c r="G362" i="2"/>
  <c r="G370" i="2"/>
  <c r="G378" i="2"/>
  <c r="G386" i="2"/>
  <c r="G394" i="2"/>
  <c r="G402" i="2"/>
  <c r="G410" i="2"/>
  <c r="G418" i="2"/>
  <c r="G426" i="2"/>
  <c r="G434" i="2"/>
  <c r="G442" i="2"/>
  <c r="G450" i="2"/>
  <c r="G458" i="2"/>
  <c r="G466" i="2"/>
  <c r="G474" i="2"/>
  <c r="G482" i="2"/>
  <c r="G490" i="2"/>
  <c r="G498" i="2"/>
  <c r="G506" i="2"/>
  <c r="G514" i="2"/>
  <c r="G20" i="2"/>
  <c r="Y20" i="2" s="1"/>
  <c r="G36" i="2"/>
  <c r="Y36" i="2" s="1"/>
  <c r="G52" i="2"/>
  <c r="Y52" i="2" s="1"/>
  <c r="G68" i="2"/>
  <c r="Y68" i="2" s="1"/>
  <c r="G84" i="2"/>
  <c r="Y84" i="2" s="1"/>
  <c r="G100" i="2"/>
  <c r="G116" i="2"/>
  <c r="Y116" i="2" s="1"/>
  <c r="G132" i="2"/>
  <c r="Y132" i="2" s="1"/>
  <c r="G148" i="2"/>
  <c r="Y148" i="2" s="1"/>
  <c r="G164" i="2"/>
  <c r="Y164" i="2" s="1"/>
  <c r="G188" i="2"/>
  <c r="Y188" i="2" s="1"/>
  <c r="G204" i="2"/>
  <c r="Y204" i="2" s="1"/>
  <c r="G220" i="2"/>
  <c r="Y220" i="2" s="1"/>
  <c r="G236" i="2"/>
  <c r="G260" i="2"/>
  <c r="Y260" i="2" s="1"/>
  <c r="G276" i="2"/>
  <c r="G292" i="2"/>
  <c r="G300" i="2"/>
  <c r="G316" i="2"/>
  <c r="G340" i="2"/>
  <c r="G356" i="2"/>
  <c r="G11" i="2"/>
  <c r="G19" i="2"/>
  <c r="Y19" i="2" s="1"/>
  <c r="G27" i="2"/>
  <c r="G35" i="2"/>
  <c r="Y35" i="2" s="1"/>
  <c r="G43" i="2"/>
  <c r="Y43" i="2" s="1"/>
  <c r="G51" i="2"/>
  <c r="Y51" i="2" s="1"/>
  <c r="G59" i="2"/>
  <c r="Y59" i="2" s="1"/>
  <c r="G67" i="2"/>
  <c r="Y67" i="2" s="1"/>
  <c r="G75" i="2"/>
  <c r="Y75" i="2" s="1"/>
  <c r="G83" i="2"/>
  <c r="Y83" i="2" s="1"/>
  <c r="G91" i="2"/>
  <c r="Y91" i="2" s="1"/>
  <c r="G99" i="2"/>
  <c r="Y99" i="2" s="1"/>
  <c r="G107" i="2"/>
  <c r="Y107" i="2" s="1"/>
  <c r="G115" i="2"/>
  <c r="Y115" i="2" s="1"/>
  <c r="G123" i="2"/>
  <c r="Y123" i="2" s="1"/>
  <c r="G131" i="2"/>
  <c r="Y131" i="2" s="1"/>
  <c r="G139" i="2"/>
  <c r="G147" i="2"/>
  <c r="Y147" i="2" s="1"/>
  <c r="G155" i="2"/>
  <c r="Y155" i="2" s="1"/>
  <c r="G163" i="2"/>
  <c r="Y163" i="2" s="1"/>
  <c r="G171" i="2"/>
  <c r="Y171" i="2" s="1"/>
  <c r="G179" i="2"/>
  <c r="Y179" i="2" s="1"/>
  <c r="G187" i="2"/>
  <c r="Y187" i="2" s="1"/>
  <c r="G195" i="2"/>
  <c r="Y195" i="2" s="1"/>
  <c r="G203" i="2"/>
  <c r="G211" i="2"/>
  <c r="Y211" i="2" s="1"/>
  <c r="G219" i="2"/>
  <c r="Y219" i="2" s="1"/>
  <c r="G227" i="2"/>
  <c r="Y227" i="2" s="1"/>
  <c r="G235" i="2"/>
  <c r="Y235" i="2" s="1"/>
  <c r="G243" i="2"/>
  <c r="Y243" i="2" s="1"/>
  <c r="G251" i="2"/>
  <c r="Y251" i="2" s="1"/>
  <c r="G259" i="2"/>
  <c r="Y259" i="2" s="1"/>
  <c r="G267" i="2"/>
  <c r="G275" i="2"/>
  <c r="G283" i="2"/>
  <c r="G291" i="2"/>
  <c r="G299" i="2"/>
  <c r="G307" i="2"/>
  <c r="G315" i="2"/>
  <c r="G323" i="2"/>
  <c r="G331" i="2"/>
  <c r="G339" i="2"/>
  <c r="G347" i="2"/>
  <c r="G355" i="2"/>
  <c r="G363" i="2"/>
  <c r="G371" i="2"/>
  <c r="G379" i="2"/>
  <c r="G387" i="2"/>
  <c r="G395" i="2"/>
  <c r="G403" i="2"/>
  <c r="G411" i="2"/>
  <c r="G419" i="2"/>
  <c r="G427" i="2"/>
  <c r="G435" i="2"/>
  <c r="G443" i="2"/>
  <c r="G451" i="2"/>
  <c r="G459" i="2"/>
  <c r="G467" i="2"/>
  <c r="G475" i="2"/>
  <c r="G483" i="2"/>
  <c r="G491" i="2"/>
  <c r="G499" i="2"/>
  <c r="G507" i="2"/>
  <c r="G515" i="2"/>
  <c r="G12" i="2"/>
  <c r="Y12" i="2" s="1"/>
  <c r="G44" i="2"/>
  <c r="Y44" i="2" s="1"/>
  <c r="G60" i="2"/>
  <c r="Y60" i="2" s="1"/>
  <c r="G76" i="2"/>
  <c r="Y76" i="2" s="1"/>
  <c r="G92" i="2"/>
  <c r="Y92" i="2" s="1"/>
  <c r="G108" i="2"/>
  <c r="Y108" i="2" s="1"/>
  <c r="G124" i="2"/>
  <c r="Y124" i="2" s="1"/>
  <c r="G140" i="2"/>
  <c r="Y140" i="2" s="1"/>
  <c r="G156" i="2"/>
  <c r="Y156" i="2" s="1"/>
  <c r="G172" i="2"/>
  <c r="Y172" i="2" s="1"/>
  <c r="G196" i="2"/>
  <c r="Y196" i="2" s="1"/>
  <c r="G212" i="2"/>
  <c r="Y212" i="2" s="1"/>
  <c r="G228" i="2"/>
  <c r="Y228" i="2" s="1"/>
  <c r="G244" i="2"/>
  <c r="Y244" i="2" s="1"/>
  <c r="G268" i="2"/>
  <c r="G284" i="2"/>
  <c r="G308" i="2"/>
  <c r="G324" i="2"/>
  <c r="G348" i="2"/>
  <c r="G364" i="2"/>
  <c r="G13" i="2"/>
  <c r="Y13" i="2" s="1"/>
  <c r="G77" i="2"/>
  <c r="Y77" i="2" s="1"/>
  <c r="G380" i="2"/>
  <c r="G400" i="2"/>
  <c r="G444" i="2"/>
  <c r="G21" i="2"/>
  <c r="Y21" i="2" s="1"/>
  <c r="G85" i="2"/>
  <c r="Y85" i="2" s="1"/>
  <c r="G149" i="2"/>
  <c r="Y149" i="2" s="1"/>
  <c r="G213" i="2"/>
  <c r="Y213" i="2" s="1"/>
  <c r="G277" i="2"/>
  <c r="G341" i="2"/>
  <c r="G381" i="2"/>
  <c r="G404" i="2"/>
  <c r="G424" i="2"/>
  <c r="G445" i="2"/>
  <c r="G468" i="2"/>
  <c r="G488" i="2"/>
  <c r="G509" i="2"/>
  <c r="G29" i="2"/>
  <c r="Y29" i="2" s="1"/>
  <c r="G93" i="2"/>
  <c r="Y93" i="2" s="1"/>
  <c r="G157" i="2"/>
  <c r="Y157" i="2" s="1"/>
  <c r="G221" i="2"/>
  <c r="Y221" i="2" s="1"/>
  <c r="G285" i="2"/>
  <c r="G349" i="2"/>
  <c r="G384" i="2"/>
  <c r="G405" i="2"/>
  <c r="G428" i="2"/>
  <c r="G448" i="2"/>
  <c r="G469" i="2"/>
  <c r="G492" i="2"/>
  <c r="G512" i="2"/>
  <c r="G37" i="2"/>
  <c r="G101" i="2"/>
  <c r="Y101" i="2" s="1"/>
  <c r="G165" i="2"/>
  <c r="Y165" i="2" s="1"/>
  <c r="G229" i="2"/>
  <c r="Y229" i="2" s="1"/>
  <c r="G293" i="2"/>
  <c r="G357" i="2"/>
  <c r="G388" i="2"/>
  <c r="G408" i="2"/>
  <c r="G429" i="2"/>
  <c r="G452" i="2"/>
  <c r="G472" i="2"/>
  <c r="G493" i="2"/>
  <c r="G516" i="2"/>
  <c r="G45" i="2"/>
  <c r="Y45" i="2" s="1"/>
  <c r="G109" i="2"/>
  <c r="Y109" i="2" s="1"/>
  <c r="G173" i="2"/>
  <c r="Y173" i="2" s="1"/>
  <c r="G237" i="2"/>
  <c r="Y237" i="2" s="1"/>
  <c r="G301" i="2"/>
  <c r="G365" i="2"/>
  <c r="G389" i="2"/>
  <c r="G412" i="2"/>
  <c r="G432" i="2"/>
  <c r="G453" i="2"/>
  <c r="G476" i="2"/>
  <c r="G517" i="2"/>
  <c r="G461" i="2"/>
  <c r="G205" i="2"/>
  <c r="Y205" i="2" s="1"/>
  <c r="G421" i="2"/>
  <c r="G485" i="2"/>
  <c r="G504" i="2"/>
  <c r="G333" i="2"/>
  <c r="G508" i="2"/>
  <c r="G496" i="2"/>
  <c r="G269" i="2"/>
  <c r="G53" i="2"/>
  <c r="Y53" i="2" s="1"/>
  <c r="G117" i="2"/>
  <c r="Y117" i="2" s="1"/>
  <c r="G181" i="2"/>
  <c r="Y181" i="2" s="1"/>
  <c r="G245" i="2"/>
  <c r="Y245" i="2" s="1"/>
  <c r="G309" i="2"/>
  <c r="G372" i="2"/>
  <c r="G392" i="2"/>
  <c r="G413" i="2"/>
  <c r="G436" i="2"/>
  <c r="G456" i="2"/>
  <c r="G477" i="2"/>
  <c r="G500" i="2"/>
  <c r="G61" i="2"/>
  <c r="Y61" i="2" s="1"/>
  <c r="G125" i="2"/>
  <c r="Y125" i="2" s="1"/>
  <c r="G189" i="2"/>
  <c r="G253" i="2"/>
  <c r="Y253" i="2" s="1"/>
  <c r="G317" i="2"/>
  <c r="G373" i="2"/>
  <c r="G396" i="2"/>
  <c r="G416" i="2"/>
  <c r="G437" i="2"/>
  <c r="G460" i="2"/>
  <c r="G480" i="2"/>
  <c r="G501" i="2"/>
  <c r="G69" i="2"/>
  <c r="Y69" i="2" s="1"/>
  <c r="G133" i="2"/>
  <c r="Y133" i="2" s="1"/>
  <c r="G197" i="2"/>
  <c r="Y197" i="2" s="1"/>
  <c r="G261" i="2"/>
  <c r="Y261" i="2" s="1"/>
  <c r="G325" i="2"/>
  <c r="G376" i="2"/>
  <c r="G397" i="2"/>
  <c r="G420" i="2"/>
  <c r="G440" i="2"/>
  <c r="G484" i="2"/>
  <c r="G141" i="2"/>
  <c r="Y141" i="2" s="1"/>
  <c r="G464" i="2"/>
  <c r="Y31" i="2"/>
  <c r="Y97" i="2"/>
  <c r="Y178" i="2"/>
  <c r="Y33" i="2"/>
  <c r="Y57" i="2"/>
  <c r="Y258" i="2"/>
  <c r="Y256" i="2"/>
  <c r="Y254" i="2"/>
  <c r="Y242" i="2"/>
  <c r="Y236" i="2"/>
  <c r="Y255" i="2"/>
  <c r="Y233" i="2"/>
  <c r="Y223" i="2"/>
  <c r="Y203" i="2"/>
  <c r="Y189" i="2"/>
  <c r="Y175" i="2"/>
  <c r="Y161" i="2"/>
  <c r="Y142" i="2"/>
  <c r="Y128" i="2"/>
  <c r="Y126" i="2"/>
  <c r="Y119" i="2"/>
  <c r="Y80" i="2"/>
  <c r="Y64" i="2"/>
  <c r="Y114" i="2"/>
  <c r="Y216" i="2"/>
  <c r="Y139" i="2"/>
  <c r="Y95" i="2"/>
  <c r="Y88" i="2"/>
  <c r="Y192" i="2"/>
  <c r="Y62" i="2"/>
  <c r="Y47" i="2"/>
  <c r="O2" i="2"/>
  <c r="Y190" i="2"/>
  <c r="Y145" i="2"/>
  <c r="Y100" i="2"/>
  <c r="Y55" i="2"/>
  <c r="Y37" i="2"/>
  <c r="Y27" i="2"/>
  <c r="Y17" i="2"/>
  <c r="Y11" i="2"/>
  <c r="Y206" i="2"/>
  <c r="Y24" i="2"/>
  <c r="Y10" i="2"/>
  <c r="Y5" i="2"/>
  <c r="O3" i="2"/>
  <c r="O4" i="2" s="1"/>
  <c r="O5" i="2" s="1"/>
  <c r="O6" i="2" s="1"/>
  <c r="O7" i="2" s="1"/>
  <c r="K6" i="2" s="1"/>
  <c r="Y81" i="2"/>
  <c r="W3" i="1"/>
  <c r="W4" i="1" s="1"/>
  <c r="K1" i="1"/>
  <c r="AC6" i="1"/>
  <c r="R3" i="1"/>
  <c r="F513" i="1"/>
  <c r="F5" i="1"/>
  <c r="H5" i="1"/>
  <c r="J8" i="1"/>
  <c r="H9" i="1"/>
  <c r="AC7" i="1"/>
  <c r="R4" i="1"/>
  <c r="H8" i="1"/>
  <c r="L48" i="1"/>
  <c r="J9" i="1"/>
  <c r="R2" i="1"/>
  <c r="F7" i="1"/>
  <c r="R1" i="1"/>
  <c r="J6" i="1"/>
  <c r="F515" i="1"/>
  <c r="F9" i="1"/>
  <c r="R7" i="1"/>
  <c r="J7" i="1"/>
  <c r="AC3" i="1"/>
  <c r="R6" i="1"/>
  <c r="H7" i="1"/>
  <c r="F514" i="1"/>
  <c r="F6" i="1"/>
  <c r="R5" i="1"/>
  <c r="H6" i="1"/>
  <c r="F516" i="1"/>
  <c r="F8" i="1"/>
  <c r="AC4" i="1"/>
  <c r="AC5" i="1"/>
  <c r="E5" i="1" l="1"/>
  <c r="G5" i="1" s="1"/>
  <c r="E6" i="1"/>
  <c r="E14" i="1"/>
  <c r="E22" i="1"/>
  <c r="E30" i="1"/>
  <c r="E38" i="1"/>
  <c r="E46" i="1"/>
  <c r="E54" i="1"/>
  <c r="G54" i="1" s="1"/>
  <c r="E62" i="1"/>
  <c r="E70" i="1"/>
  <c r="E78" i="1"/>
  <c r="E86" i="1"/>
  <c r="E94" i="1"/>
  <c r="E102" i="1"/>
  <c r="E110" i="1"/>
  <c r="E118" i="1"/>
  <c r="G118" i="1" s="1"/>
  <c r="E126" i="1"/>
  <c r="E134" i="1"/>
  <c r="E142" i="1"/>
  <c r="E150" i="1"/>
  <c r="E158" i="1"/>
  <c r="E166" i="1"/>
  <c r="E174" i="1"/>
  <c r="E182" i="1"/>
  <c r="G182" i="1" s="1"/>
  <c r="E190" i="1"/>
  <c r="E198" i="1"/>
  <c r="E206" i="1"/>
  <c r="E214" i="1"/>
  <c r="E222" i="1"/>
  <c r="E230" i="1"/>
  <c r="G230" i="1" s="1"/>
  <c r="E238" i="1"/>
  <c r="E246" i="1"/>
  <c r="G246" i="1" s="1"/>
  <c r="E254" i="1"/>
  <c r="E262" i="1"/>
  <c r="E270" i="1"/>
  <c r="E278" i="1"/>
  <c r="E286" i="1"/>
  <c r="E294" i="1"/>
  <c r="E302" i="1"/>
  <c r="E310" i="1"/>
  <c r="E318" i="1"/>
  <c r="E326" i="1"/>
  <c r="E334" i="1"/>
  <c r="E342" i="1"/>
  <c r="E350" i="1"/>
  <c r="E358" i="1"/>
  <c r="E366" i="1"/>
  <c r="E374" i="1"/>
  <c r="E382" i="1"/>
  <c r="E390" i="1"/>
  <c r="E398" i="1"/>
  <c r="E406" i="1"/>
  <c r="E414" i="1"/>
  <c r="E422" i="1"/>
  <c r="E430" i="1"/>
  <c r="E438" i="1"/>
  <c r="E446" i="1"/>
  <c r="E454" i="1"/>
  <c r="E462" i="1"/>
  <c r="E470" i="1"/>
  <c r="E478" i="1"/>
  <c r="E486" i="1"/>
  <c r="E494" i="1"/>
  <c r="E502" i="1"/>
  <c r="E510" i="1"/>
  <c r="E439" i="1"/>
  <c r="E455" i="1"/>
  <c r="E471" i="1"/>
  <c r="E487" i="1"/>
  <c r="E503" i="1"/>
  <c r="E511" i="1"/>
  <c r="E28" i="1"/>
  <c r="G28" i="1" s="1"/>
  <c r="E68" i="1"/>
  <c r="E100" i="1"/>
  <c r="E148" i="1"/>
  <c r="E180" i="1"/>
  <c r="E228" i="1"/>
  <c r="E244" i="1"/>
  <c r="G244" i="1" s="1"/>
  <c r="E292" i="1"/>
  <c r="E324" i="1"/>
  <c r="E348" i="1"/>
  <c r="E388" i="1"/>
  <c r="E436" i="1"/>
  <c r="E7" i="1"/>
  <c r="E15" i="1"/>
  <c r="E23" i="1"/>
  <c r="G23" i="1" s="1"/>
  <c r="E31" i="1"/>
  <c r="E39" i="1"/>
  <c r="G39" i="1" s="1"/>
  <c r="E47" i="1"/>
  <c r="E55" i="1"/>
  <c r="E63" i="1"/>
  <c r="E71" i="1"/>
  <c r="E79" i="1"/>
  <c r="E87" i="1"/>
  <c r="G87" i="1" s="1"/>
  <c r="E95" i="1"/>
  <c r="E103" i="1"/>
  <c r="G103" i="1" s="1"/>
  <c r="E111" i="1"/>
  <c r="E119" i="1"/>
  <c r="E127" i="1"/>
  <c r="E135" i="1"/>
  <c r="E143" i="1"/>
  <c r="E151" i="1"/>
  <c r="G151" i="1" s="1"/>
  <c r="E159" i="1"/>
  <c r="E167" i="1"/>
  <c r="G167" i="1" s="1"/>
  <c r="E175" i="1"/>
  <c r="E183" i="1"/>
  <c r="E191" i="1"/>
  <c r="E199" i="1"/>
  <c r="E207" i="1"/>
  <c r="E215" i="1"/>
  <c r="E223" i="1"/>
  <c r="E231" i="1"/>
  <c r="G231" i="1" s="1"/>
  <c r="E239" i="1"/>
  <c r="E247" i="1"/>
  <c r="E255" i="1"/>
  <c r="E263" i="1"/>
  <c r="E271" i="1"/>
  <c r="E279" i="1"/>
  <c r="E287" i="1"/>
  <c r="E295" i="1"/>
  <c r="E303" i="1"/>
  <c r="E311" i="1"/>
  <c r="E319" i="1"/>
  <c r="E327" i="1"/>
  <c r="E335" i="1"/>
  <c r="E343" i="1"/>
  <c r="E351" i="1"/>
  <c r="E359" i="1"/>
  <c r="E367" i="1"/>
  <c r="E375" i="1"/>
  <c r="E383" i="1"/>
  <c r="E391" i="1"/>
  <c r="E399" i="1"/>
  <c r="E407" i="1"/>
  <c r="E415" i="1"/>
  <c r="E423" i="1"/>
  <c r="E431" i="1"/>
  <c r="E447" i="1"/>
  <c r="E463" i="1"/>
  <c r="E479" i="1"/>
  <c r="E495" i="1"/>
  <c r="E513" i="1"/>
  <c r="E44" i="1"/>
  <c r="E60" i="1"/>
  <c r="G60" i="1" s="1"/>
  <c r="E84" i="1"/>
  <c r="E116" i="1"/>
  <c r="E164" i="1"/>
  <c r="E212" i="1"/>
  <c r="E260" i="1"/>
  <c r="E308" i="1"/>
  <c r="E356" i="1"/>
  <c r="E396" i="1"/>
  <c r="E428" i="1"/>
  <c r="E468" i="1"/>
  <c r="E8" i="1"/>
  <c r="E16" i="1"/>
  <c r="E24" i="1"/>
  <c r="E32" i="1"/>
  <c r="E40" i="1"/>
  <c r="E48" i="1"/>
  <c r="E56" i="1"/>
  <c r="E64" i="1"/>
  <c r="E72" i="1"/>
  <c r="E80" i="1"/>
  <c r="E88" i="1"/>
  <c r="E96" i="1"/>
  <c r="E104" i="1"/>
  <c r="E112" i="1"/>
  <c r="E120" i="1"/>
  <c r="E128" i="1"/>
  <c r="E136" i="1"/>
  <c r="E144" i="1"/>
  <c r="E152" i="1"/>
  <c r="E160" i="1"/>
  <c r="G160" i="1" s="1"/>
  <c r="E168" i="1"/>
  <c r="E176" i="1"/>
  <c r="G176" i="1" s="1"/>
  <c r="E184" i="1"/>
  <c r="E192" i="1"/>
  <c r="E200" i="1"/>
  <c r="E208" i="1"/>
  <c r="E216" i="1"/>
  <c r="E224" i="1"/>
  <c r="E232" i="1"/>
  <c r="E240" i="1"/>
  <c r="G240" i="1" s="1"/>
  <c r="E248" i="1"/>
  <c r="E256" i="1"/>
  <c r="E264" i="1"/>
  <c r="E272" i="1"/>
  <c r="E280" i="1"/>
  <c r="E288" i="1"/>
  <c r="E296" i="1"/>
  <c r="E304" i="1"/>
  <c r="E312" i="1"/>
  <c r="E320" i="1"/>
  <c r="E328" i="1"/>
  <c r="E336" i="1"/>
  <c r="E344" i="1"/>
  <c r="E352" i="1"/>
  <c r="E360" i="1"/>
  <c r="E368" i="1"/>
  <c r="E376" i="1"/>
  <c r="E384" i="1"/>
  <c r="E392" i="1"/>
  <c r="E400" i="1"/>
  <c r="E408" i="1"/>
  <c r="E416" i="1"/>
  <c r="E424" i="1"/>
  <c r="E432" i="1"/>
  <c r="E440" i="1"/>
  <c r="E448" i="1"/>
  <c r="E456" i="1"/>
  <c r="E464" i="1"/>
  <c r="E472" i="1"/>
  <c r="E480" i="1"/>
  <c r="E488" i="1"/>
  <c r="E496" i="1"/>
  <c r="E504" i="1"/>
  <c r="E512" i="1"/>
  <c r="E297" i="1"/>
  <c r="E337" i="1"/>
  <c r="E353" i="1"/>
  <c r="E369" i="1"/>
  <c r="E385" i="1"/>
  <c r="E401" i="1"/>
  <c r="E409" i="1"/>
  <c r="E425" i="1"/>
  <c r="E441" i="1"/>
  <c r="E449" i="1"/>
  <c r="E465" i="1"/>
  <c r="E481" i="1"/>
  <c r="E489" i="1"/>
  <c r="E505" i="1"/>
  <c r="E36" i="1"/>
  <c r="E140" i="1"/>
  <c r="E204" i="1"/>
  <c r="E268" i="1"/>
  <c r="E340" i="1"/>
  <c r="E380" i="1"/>
  <c r="E412" i="1"/>
  <c r="E9" i="1"/>
  <c r="G9" i="1" s="1"/>
  <c r="E17" i="1"/>
  <c r="E25" i="1"/>
  <c r="E33" i="1"/>
  <c r="E41" i="1"/>
  <c r="E49" i="1"/>
  <c r="E57" i="1"/>
  <c r="G57" i="1" s="1"/>
  <c r="E65" i="1"/>
  <c r="E73" i="1"/>
  <c r="G73" i="1" s="1"/>
  <c r="E81" i="1"/>
  <c r="E89" i="1"/>
  <c r="E97" i="1"/>
  <c r="E105" i="1"/>
  <c r="E113" i="1"/>
  <c r="E121" i="1"/>
  <c r="E129" i="1"/>
  <c r="E137" i="1"/>
  <c r="G137" i="1" s="1"/>
  <c r="E145" i="1"/>
  <c r="E153" i="1"/>
  <c r="E161" i="1"/>
  <c r="E169" i="1"/>
  <c r="E177" i="1"/>
  <c r="E185" i="1"/>
  <c r="G185" i="1" s="1"/>
  <c r="E193" i="1"/>
  <c r="E201" i="1"/>
  <c r="G201" i="1" s="1"/>
  <c r="E209" i="1"/>
  <c r="E217" i="1"/>
  <c r="E225" i="1"/>
  <c r="E233" i="1"/>
  <c r="E241" i="1"/>
  <c r="E249" i="1"/>
  <c r="G249" i="1" s="1"/>
  <c r="E257" i="1"/>
  <c r="E265" i="1"/>
  <c r="E273" i="1"/>
  <c r="E281" i="1"/>
  <c r="E289" i="1"/>
  <c r="E305" i="1"/>
  <c r="E313" i="1"/>
  <c r="E321" i="1"/>
  <c r="E329" i="1"/>
  <c r="E345" i="1"/>
  <c r="E361" i="1"/>
  <c r="E377" i="1"/>
  <c r="E393" i="1"/>
  <c r="E417" i="1"/>
  <c r="E433" i="1"/>
  <c r="E457" i="1"/>
  <c r="E473" i="1"/>
  <c r="E497" i="1"/>
  <c r="E52" i="1"/>
  <c r="E132" i="1"/>
  <c r="E196" i="1"/>
  <c r="E284" i="1"/>
  <c r="E364" i="1"/>
  <c r="E444" i="1"/>
  <c r="E10" i="1"/>
  <c r="E18" i="1"/>
  <c r="G18" i="1" s="1"/>
  <c r="E26" i="1"/>
  <c r="E34" i="1"/>
  <c r="E42" i="1"/>
  <c r="E50" i="1"/>
  <c r="E58" i="1"/>
  <c r="E66" i="1"/>
  <c r="G66" i="1" s="1"/>
  <c r="E74" i="1"/>
  <c r="E82" i="1"/>
  <c r="G82" i="1" s="1"/>
  <c r="E90" i="1"/>
  <c r="E98" i="1"/>
  <c r="E106" i="1"/>
  <c r="E114" i="1"/>
  <c r="E122" i="1"/>
  <c r="E130" i="1"/>
  <c r="G130" i="1" s="1"/>
  <c r="E138" i="1"/>
  <c r="E146" i="1"/>
  <c r="G146" i="1" s="1"/>
  <c r="E154" i="1"/>
  <c r="E162" i="1"/>
  <c r="E170" i="1"/>
  <c r="E178" i="1"/>
  <c r="E186" i="1"/>
  <c r="E194" i="1"/>
  <c r="G194" i="1" s="1"/>
  <c r="E202" i="1"/>
  <c r="E210" i="1"/>
  <c r="G210" i="1" s="1"/>
  <c r="E218" i="1"/>
  <c r="E226" i="1"/>
  <c r="E234" i="1"/>
  <c r="E242" i="1"/>
  <c r="E250" i="1"/>
  <c r="E258" i="1"/>
  <c r="G258" i="1" s="1"/>
  <c r="E266" i="1"/>
  <c r="E274" i="1"/>
  <c r="E282" i="1"/>
  <c r="E290" i="1"/>
  <c r="E298" i="1"/>
  <c r="E306" i="1"/>
  <c r="E314" i="1"/>
  <c r="E322" i="1"/>
  <c r="E330" i="1"/>
  <c r="E338" i="1"/>
  <c r="E346" i="1"/>
  <c r="E354" i="1"/>
  <c r="E362" i="1"/>
  <c r="E370" i="1"/>
  <c r="E378" i="1"/>
  <c r="E386" i="1"/>
  <c r="E394" i="1"/>
  <c r="E402" i="1"/>
  <c r="E410" i="1"/>
  <c r="E418" i="1"/>
  <c r="E426" i="1"/>
  <c r="E434" i="1"/>
  <c r="E442" i="1"/>
  <c r="E450" i="1"/>
  <c r="E458" i="1"/>
  <c r="E466" i="1"/>
  <c r="E474" i="1"/>
  <c r="E482" i="1"/>
  <c r="E490" i="1"/>
  <c r="E498" i="1"/>
  <c r="E506" i="1"/>
  <c r="E514" i="1"/>
  <c r="E339" i="1"/>
  <c r="E379" i="1"/>
  <c r="E395" i="1"/>
  <c r="E411" i="1"/>
  <c r="E427" i="1"/>
  <c r="E443" i="1"/>
  <c r="E459" i="1"/>
  <c r="E475" i="1"/>
  <c r="E491" i="1"/>
  <c r="E507" i="1"/>
  <c r="E12" i="1"/>
  <c r="E92" i="1"/>
  <c r="E124" i="1"/>
  <c r="E172" i="1"/>
  <c r="E220" i="1"/>
  <c r="E276" i="1"/>
  <c r="E316" i="1"/>
  <c r="E372" i="1"/>
  <c r="E404" i="1"/>
  <c r="E420" i="1"/>
  <c r="E460" i="1"/>
  <c r="E11" i="1"/>
  <c r="E19" i="1"/>
  <c r="E27" i="1"/>
  <c r="G27" i="1" s="1"/>
  <c r="E35" i="1"/>
  <c r="E43" i="1"/>
  <c r="G43" i="1" s="1"/>
  <c r="E51" i="1"/>
  <c r="E59" i="1"/>
  <c r="E67" i="1"/>
  <c r="E75" i="1"/>
  <c r="E83" i="1"/>
  <c r="E91" i="1"/>
  <c r="G91" i="1" s="1"/>
  <c r="E99" i="1"/>
  <c r="E107" i="1"/>
  <c r="G107" i="1" s="1"/>
  <c r="E115" i="1"/>
  <c r="E123" i="1"/>
  <c r="E131" i="1"/>
  <c r="E139" i="1"/>
  <c r="E147" i="1"/>
  <c r="E155" i="1"/>
  <c r="G155" i="1" s="1"/>
  <c r="E163" i="1"/>
  <c r="E171" i="1"/>
  <c r="G171" i="1" s="1"/>
  <c r="E179" i="1"/>
  <c r="E187" i="1"/>
  <c r="E195" i="1"/>
  <c r="E203" i="1"/>
  <c r="E211" i="1"/>
  <c r="E219" i="1"/>
  <c r="E227" i="1"/>
  <c r="E235" i="1"/>
  <c r="G235" i="1" s="1"/>
  <c r="E243" i="1"/>
  <c r="E251" i="1"/>
  <c r="E259" i="1"/>
  <c r="E267" i="1"/>
  <c r="E275" i="1"/>
  <c r="E283" i="1"/>
  <c r="E291" i="1"/>
  <c r="E299" i="1"/>
  <c r="E307" i="1"/>
  <c r="E315" i="1"/>
  <c r="E323" i="1"/>
  <c r="E331" i="1"/>
  <c r="E347" i="1"/>
  <c r="E355" i="1"/>
  <c r="E363" i="1"/>
  <c r="E371" i="1"/>
  <c r="E387" i="1"/>
  <c r="E403" i="1"/>
  <c r="E419" i="1"/>
  <c r="E435" i="1"/>
  <c r="E451" i="1"/>
  <c r="E467" i="1"/>
  <c r="E483" i="1"/>
  <c r="E499" i="1"/>
  <c r="E515" i="1"/>
  <c r="E20" i="1"/>
  <c r="E76" i="1"/>
  <c r="G76" i="1" s="1"/>
  <c r="E108" i="1"/>
  <c r="E156" i="1"/>
  <c r="E188" i="1"/>
  <c r="E236" i="1"/>
  <c r="E252" i="1"/>
  <c r="G252" i="1" s="1"/>
  <c r="E300" i="1"/>
  <c r="E332" i="1"/>
  <c r="E13" i="1"/>
  <c r="G13" i="1" s="1"/>
  <c r="E77" i="1"/>
  <c r="E141" i="1"/>
  <c r="E205" i="1"/>
  <c r="G205" i="1" s="1"/>
  <c r="E269" i="1"/>
  <c r="E333" i="1"/>
  <c r="E397" i="1"/>
  <c r="E453" i="1"/>
  <c r="E493" i="1"/>
  <c r="E349" i="1"/>
  <c r="E501" i="1"/>
  <c r="E101" i="1"/>
  <c r="G101" i="1" s="1"/>
  <c r="E165" i="1"/>
  <c r="E357" i="1"/>
  <c r="E508" i="1"/>
  <c r="E245" i="1"/>
  <c r="E437" i="1"/>
  <c r="E61" i="1"/>
  <c r="E445" i="1"/>
  <c r="E133" i="1"/>
  <c r="G133" i="1" s="1"/>
  <c r="E325" i="1"/>
  <c r="E21" i="1"/>
  <c r="G21" i="1" s="1"/>
  <c r="E85" i="1"/>
  <c r="G85" i="1" s="1"/>
  <c r="E149" i="1"/>
  <c r="E213" i="1"/>
  <c r="E277" i="1"/>
  <c r="E341" i="1"/>
  <c r="E405" i="1"/>
  <c r="E461" i="1"/>
  <c r="E500" i="1"/>
  <c r="E413" i="1"/>
  <c r="E469" i="1"/>
  <c r="E37" i="1"/>
  <c r="E293" i="1"/>
  <c r="E421" i="1"/>
  <c r="E117" i="1"/>
  <c r="E373" i="1"/>
  <c r="E125" i="1"/>
  <c r="G125" i="1" s="1"/>
  <c r="E381" i="1"/>
  <c r="E69" i="1"/>
  <c r="E389" i="1"/>
  <c r="E29" i="1"/>
  <c r="E93" i="1"/>
  <c r="E157" i="1"/>
  <c r="E221" i="1"/>
  <c r="E285" i="1"/>
  <c r="E229" i="1"/>
  <c r="E181" i="1"/>
  <c r="E484" i="1"/>
  <c r="E189" i="1"/>
  <c r="E485" i="1"/>
  <c r="E197" i="1"/>
  <c r="E492" i="1"/>
  <c r="E476" i="1"/>
  <c r="E452" i="1"/>
  <c r="E45" i="1"/>
  <c r="E109" i="1"/>
  <c r="E173" i="1"/>
  <c r="E237" i="1"/>
  <c r="E301" i="1"/>
  <c r="E365" i="1"/>
  <c r="E429" i="1"/>
  <c r="E477" i="1"/>
  <c r="E509" i="1"/>
  <c r="E53" i="1"/>
  <c r="E309" i="1"/>
  <c r="E516" i="1"/>
  <c r="E253" i="1"/>
  <c r="G253" i="1" s="1"/>
  <c r="E517" i="1"/>
  <c r="E261" i="1"/>
  <c r="G261" i="1" s="1"/>
  <c r="E317" i="1"/>
  <c r="I2" i="2"/>
  <c r="K7" i="2"/>
  <c r="X6" i="2"/>
  <c r="G14" i="1"/>
  <c r="G22" i="1"/>
  <c r="G30" i="1"/>
  <c r="G38" i="1"/>
  <c r="G46" i="1"/>
  <c r="G62" i="1"/>
  <c r="G70" i="1"/>
  <c r="G78" i="1"/>
  <c r="G86" i="1"/>
  <c r="G94" i="1"/>
  <c r="G102" i="1"/>
  <c r="G110" i="1"/>
  <c r="G126" i="1"/>
  <c r="G134" i="1"/>
  <c r="G142" i="1"/>
  <c r="G150" i="1"/>
  <c r="G158" i="1"/>
  <c r="G166" i="1"/>
  <c r="G7" i="1"/>
  <c r="G15" i="1"/>
  <c r="G31" i="1"/>
  <c r="G47" i="1"/>
  <c r="G55" i="1"/>
  <c r="G63" i="1"/>
  <c r="G71" i="1"/>
  <c r="G79" i="1"/>
  <c r="G95" i="1"/>
  <c r="G111" i="1"/>
  <c r="G119" i="1"/>
  <c r="G127" i="1"/>
  <c r="G135" i="1"/>
  <c r="G143" i="1"/>
  <c r="G8" i="1"/>
  <c r="G16" i="1"/>
  <c r="G24" i="1"/>
  <c r="G32" i="1"/>
  <c r="G40" i="1"/>
  <c r="G48" i="1"/>
  <c r="G56" i="1"/>
  <c r="G64" i="1"/>
  <c r="G72" i="1"/>
  <c r="G80" i="1"/>
  <c r="G88" i="1"/>
  <c r="G96" i="1"/>
  <c r="G104" i="1"/>
  <c r="G112" i="1"/>
  <c r="G120" i="1"/>
  <c r="G128" i="1"/>
  <c r="G136" i="1"/>
  <c r="G144" i="1"/>
  <c r="G17" i="1"/>
  <c r="G25" i="1"/>
  <c r="G33" i="1"/>
  <c r="G41" i="1"/>
  <c r="G49" i="1"/>
  <c r="G65" i="1"/>
  <c r="G10" i="1"/>
  <c r="G26" i="1"/>
  <c r="G34" i="1"/>
  <c r="G42" i="1"/>
  <c r="G50" i="1"/>
  <c r="G58" i="1"/>
  <c r="G74" i="1"/>
  <c r="G90" i="1"/>
  <c r="G98" i="1"/>
  <c r="G106" i="1"/>
  <c r="G114" i="1"/>
  <c r="G122" i="1"/>
  <c r="G138" i="1"/>
  <c r="G154" i="1"/>
  <c r="G162" i="1"/>
  <c r="G170" i="1"/>
  <c r="G11" i="1"/>
  <c r="G29" i="1"/>
  <c r="G52" i="1"/>
  <c r="G89" i="1"/>
  <c r="G105" i="1"/>
  <c r="G121" i="1"/>
  <c r="G161" i="1"/>
  <c r="G172" i="1"/>
  <c r="G180" i="1"/>
  <c r="G188" i="1"/>
  <c r="G196" i="1"/>
  <c r="G204" i="1"/>
  <c r="G212" i="1"/>
  <c r="G220" i="1"/>
  <c r="G228" i="1"/>
  <c r="G236" i="1"/>
  <c r="G260" i="1"/>
  <c r="G229" i="1"/>
  <c r="G12" i="1"/>
  <c r="G35" i="1"/>
  <c r="G53" i="1"/>
  <c r="G75" i="1"/>
  <c r="G123" i="1"/>
  <c r="G139" i="1"/>
  <c r="G152" i="1"/>
  <c r="G163" i="1"/>
  <c r="G173" i="1"/>
  <c r="G181" i="1"/>
  <c r="G189" i="1"/>
  <c r="G197" i="1"/>
  <c r="G213" i="1"/>
  <c r="G221" i="1"/>
  <c r="G245" i="1"/>
  <c r="G36" i="1"/>
  <c r="G59" i="1"/>
  <c r="G92" i="1"/>
  <c r="G108" i="1"/>
  <c r="G124" i="1"/>
  <c r="G140" i="1"/>
  <c r="G153" i="1"/>
  <c r="G164" i="1"/>
  <c r="G174" i="1"/>
  <c r="G190" i="1"/>
  <c r="G198" i="1"/>
  <c r="G206" i="1"/>
  <c r="G214" i="1"/>
  <c r="G222" i="1"/>
  <c r="G238" i="1"/>
  <c r="G254" i="1"/>
  <c r="G51" i="1"/>
  <c r="G69" i="1"/>
  <c r="G117" i="1"/>
  <c r="G149" i="1"/>
  <c r="G179" i="1"/>
  <c r="G187" i="1"/>
  <c r="G195" i="1"/>
  <c r="G203" i="1"/>
  <c r="G211" i="1"/>
  <c r="G219" i="1"/>
  <c r="G227" i="1"/>
  <c r="G243" i="1"/>
  <c r="G251" i="1"/>
  <c r="G259" i="1"/>
  <c r="G237" i="1"/>
  <c r="G19" i="1"/>
  <c r="G93" i="1"/>
  <c r="G175" i="1"/>
  <c r="G191" i="1"/>
  <c r="G207" i="1"/>
  <c r="G223" i="1"/>
  <c r="G239" i="1"/>
  <c r="G255" i="1"/>
  <c r="G77" i="1"/>
  <c r="G183" i="1"/>
  <c r="G81" i="1"/>
  <c r="G145" i="1"/>
  <c r="G216" i="1"/>
  <c r="G115" i="1"/>
  <c r="G168" i="1"/>
  <c r="G250" i="1"/>
  <c r="G20" i="1"/>
  <c r="G61" i="1"/>
  <c r="G97" i="1"/>
  <c r="G129" i="1"/>
  <c r="G156" i="1"/>
  <c r="G192" i="1"/>
  <c r="G208" i="1"/>
  <c r="G224" i="1"/>
  <c r="G256" i="1"/>
  <c r="G109" i="1"/>
  <c r="G199" i="1"/>
  <c r="G184" i="1"/>
  <c r="G248" i="1"/>
  <c r="G83" i="1"/>
  <c r="G233" i="1"/>
  <c r="G116" i="1"/>
  <c r="G186" i="1"/>
  <c r="G234" i="1"/>
  <c r="G67" i="1"/>
  <c r="G99" i="1"/>
  <c r="G131" i="1"/>
  <c r="G157" i="1"/>
  <c r="G177" i="1"/>
  <c r="G193" i="1"/>
  <c r="G209" i="1"/>
  <c r="G225" i="1"/>
  <c r="G241" i="1"/>
  <c r="G257" i="1"/>
  <c r="G141" i="1"/>
  <c r="G215" i="1"/>
  <c r="G113" i="1"/>
  <c r="G232" i="1"/>
  <c r="G44" i="1"/>
  <c r="G147" i="1"/>
  <c r="G217" i="1"/>
  <c r="G6" i="1"/>
  <c r="G45" i="1"/>
  <c r="G148" i="1"/>
  <c r="G202" i="1"/>
  <c r="G68" i="1"/>
  <c r="G100" i="1"/>
  <c r="G132" i="1"/>
  <c r="G159" i="1"/>
  <c r="G178" i="1"/>
  <c r="G226" i="1"/>
  <c r="G242" i="1"/>
  <c r="G37" i="1"/>
  <c r="G165" i="1"/>
  <c r="G247" i="1"/>
  <c r="G200" i="1"/>
  <c r="K3" i="1"/>
  <c r="G84" i="1"/>
  <c r="G169" i="1"/>
  <c r="G218" i="1"/>
  <c r="K2" i="1"/>
  <c r="K8" i="2" l="1"/>
  <c r="X7" i="2"/>
  <c r="K4" i="1"/>
  <c r="K5" i="1" s="1"/>
  <c r="K6" i="1" s="1"/>
  <c r="K7" i="1" s="1"/>
  <c r="K9" i="2" l="1"/>
  <c r="X8" i="2"/>
  <c r="I6" i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K10" i="2" l="1"/>
  <c r="X9" i="2"/>
  <c r="I49" i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K48" i="1"/>
  <c r="K11" i="2" l="1"/>
  <c r="X10" i="2"/>
  <c r="W5" i="1"/>
  <c r="W6" i="1" s="1"/>
  <c r="W7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K12" i="2" l="1"/>
  <c r="X11" i="2"/>
  <c r="U49" i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X48" i="1"/>
  <c r="K13" i="2" l="1"/>
  <c r="X12" i="2"/>
  <c r="K14" i="2" l="1"/>
  <c r="X13" i="2"/>
  <c r="K15" i="2" l="1"/>
  <c r="X14" i="2"/>
  <c r="K16" i="2" l="1"/>
  <c r="X15" i="2"/>
  <c r="K17" i="2" l="1"/>
  <c r="X16" i="2"/>
  <c r="K18" i="2" l="1"/>
  <c r="X17" i="2"/>
  <c r="K19" i="2" l="1"/>
  <c r="X18" i="2"/>
  <c r="K20" i="2" l="1"/>
  <c r="X19" i="2"/>
  <c r="K21" i="2" l="1"/>
  <c r="X20" i="2"/>
  <c r="K22" i="2" l="1"/>
  <c r="X21" i="2"/>
  <c r="K23" i="2" l="1"/>
  <c r="X22" i="2"/>
  <c r="K24" i="2" l="1"/>
  <c r="X23" i="2"/>
  <c r="K25" i="2" l="1"/>
  <c r="X24" i="2"/>
  <c r="K26" i="2" l="1"/>
  <c r="X25" i="2"/>
  <c r="K27" i="2" l="1"/>
  <c r="X26" i="2"/>
  <c r="K28" i="2" l="1"/>
  <c r="X27" i="2"/>
  <c r="K29" i="2" l="1"/>
  <c r="X28" i="2"/>
  <c r="K30" i="2" l="1"/>
  <c r="X29" i="2"/>
  <c r="K31" i="2" l="1"/>
  <c r="X30" i="2"/>
  <c r="K32" i="2" l="1"/>
  <c r="X31" i="2"/>
  <c r="K33" i="2" l="1"/>
  <c r="X32" i="2"/>
  <c r="K34" i="2" l="1"/>
  <c r="X33" i="2"/>
  <c r="K35" i="2" l="1"/>
  <c r="X34" i="2"/>
  <c r="K36" i="2" l="1"/>
  <c r="X35" i="2"/>
  <c r="K37" i="2" l="1"/>
  <c r="X36" i="2"/>
  <c r="K38" i="2" l="1"/>
  <c r="X37" i="2"/>
  <c r="K39" i="2" l="1"/>
  <c r="X38" i="2"/>
  <c r="K40" i="2" l="1"/>
  <c r="X39" i="2"/>
  <c r="K41" i="2" l="1"/>
  <c r="X40" i="2"/>
  <c r="K42" i="2" l="1"/>
  <c r="X41" i="2"/>
  <c r="K43" i="2" l="1"/>
  <c r="X42" i="2"/>
  <c r="K44" i="2" l="1"/>
  <c r="X43" i="2"/>
  <c r="K45" i="2" l="1"/>
  <c r="X44" i="2"/>
  <c r="K46" i="2" l="1"/>
  <c r="X45" i="2"/>
  <c r="K47" i="2" l="1"/>
  <c r="X46" i="2"/>
  <c r="K48" i="2" l="1"/>
  <c r="X47" i="2"/>
  <c r="X48" i="2" l="1"/>
  <c r="K49" i="2"/>
  <c r="O48" i="2"/>
  <c r="K50" i="2" l="1"/>
  <c r="X49" i="2"/>
  <c r="K51" i="2" l="1"/>
  <c r="X50" i="2"/>
  <c r="K52" i="2" l="1"/>
  <c r="X51" i="2"/>
  <c r="K53" i="2" l="1"/>
  <c r="X52" i="2"/>
  <c r="K54" i="2" l="1"/>
  <c r="X53" i="2"/>
  <c r="K55" i="2" l="1"/>
  <c r="X54" i="2"/>
  <c r="K56" i="2" l="1"/>
  <c r="X55" i="2"/>
  <c r="K57" i="2" l="1"/>
  <c r="X56" i="2"/>
  <c r="K58" i="2" l="1"/>
  <c r="X57" i="2"/>
  <c r="K59" i="2" l="1"/>
  <c r="X58" i="2"/>
  <c r="K60" i="2" l="1"/>
  <c r="X59" i="2"/>
  <c r="K61" i="2" l="1"/>
  <c r="X60" i="2"/>
  <c r="K62" i="2" l="1"/>
  <c r="X61" i="2"/>
  <c r="K63" i="2" l="1"/>
  <c r="X62" i="2"/>
  <c r="K64" i="2" l="1"/>
  <c r="X63" i="2"/>
  <c r="K65" i="2" l="1"/>
  <c r="X64" i="2"/>
  <c r="K66" i="2" l="1"/>
  <c r="X65" i="2"/>
  <c r="K67" i="2" l="1"/>
  <c r="X66" i="2"/>
  <c r="K68" i="2" l="1"/>
  <c r="X67" i="2"/>
  <c r="K69" i="2" l="1"/>
  <c r="X68" i="2"/>
  <c r="K70" i="2" l="1"/>
  <c r="X69" i="2"/>
  <c r="K71" i="2" l="1"/>
  <c r="X70" i="2"/>
  <c r="K72" i="2" l="1"/>
  <c r="X71" i="2"/>
  <c r="K73" i="2" l="1"/>
  <c r="X72" i="2"/>
  <c r="K74" i="2" l="1"/>
  <c r="X73" i="2"/>
  <c r="K75" i="2" l="1"/>
  <c r="X74" i="2"/>
  <c r="K76" i="2" l="1"/>
  <c r="X75" i="2"/>
  <c r="K77" i="2" l="1"/>
  <c r="X76" i="2"/>
  <c r="K78" i="2" l="1"/>
  <c r="X77" i="2"/>
  <c r="K79" i="2" l="1"/>
  <c r="X78" i="2"/>
  <c r="K80" i="2" l="1"/>
  <c r="X79" i="2"/>
  <c r="K81" i="2" l="1"/>
  <c r="X80" i="2"/>
  <c r="K82" i="2" l="1"/>
  <c r="X81" i="2"/>
  <c r="K83" i="2" l="1"/>
  <c r="X82" i="2"/>
  <c r="K84" i="2" l="1"/>
  <c r="X83" i="2"/>
  <c r="K85" i="2" l="1"/>
  <c r="X84" i="2"/>
  <c r="K86" i="2" l="1"/>
  <c r="X85" i="2"/>
  <c r="K87" i="2" l="1"/>
  <c r="X86" i="2"/>
  <c r="K88" i="2" l="1"/>
  <c r="X87" i="2"/>
  <c r="K89" i="2" l="1"/>
  <c r="X88" i="2"/>
  <c r="K90" i="2" l="1"/>
  <c r="X89" i="2"/>
  <c r="K91" i="2" l="1"/>
  <c r="X90" i="2"/>
  <c r="K92" i="2" l="1"/>
  <c r="X91" i="2"/>
  <c r="K93" i="2" l="1"/>
  <c r="X92" i="2"/>
  <c r="K94" i="2" l="1"/>
  <c r="X93" i="2"/>
  <c r="K95" i="2" l="1"/>
  <c r="X94" i="2"/>
  <c r="K96" i="2" l="1"/>
  <c r="X95" i="2"/>
  <c r="K97" i="2" l="1"/>
  <c r="X96" i="2"/>
  <c r="K98" i="2" l="1"/>
  <c r="X97" i="2"/>
  <c r="K99" i="2" l="1"/>
  <c r="X98" i="2"/>
  <c r="K100" i="2" l="1"/>
  <c r="X99" i="2"/>
  <c r="K101" i="2" l="1"/>
  <c r="X100" i="2"/>
  <c r="K102" i="2" l="1"/>
  <c r="X101" i="2"/>
  <c r="K103" i="2" l="1"/>
  <c r="X102" i="2"/>
  <c r="K104" i="2" l="1"/>
  <c r="X103" i="2"/>
  <c r="K105" i="2" l="1"/>
  <c r="X104" i="2"/>
  <c r="K106" i="2" l="1"/>
  <c r="X105" i="2"/>
  <c r="K107" i="2" l="1"/>
  <c r="X106" i="2"/>
  <c r="K108" i="2" l="1"/>
  <c r="X107" i="2"/>
  <c r="K109" i="2" l="1"/>
  <c r="X108" i="2"/>
  <c r="K110" i="2" l="1"/>
  <c r="X109" i="2"/>
  <c r="K111" i="2" l="1"/>
  <c r="X110" i="2"/>
  <c r="K112" i="2" l="1"/>
  <c r="X111" i="2"/>
  <c r="K113" i="2" l="1"/>
  <c r="X112" i="2"/>
  <c r="K114" i="2" l="1"/>
  <c r="X113" i="2"/>
  <c r="K115" i="2" l="1"/>
  <c r="X114" i="2"/>
  <c r="K116" i="2" l="1"/>
  <c r="X115" i="2"/>
  <c r="K117" i="2" l="1"/>
  <c r="X116" i="2"/>
  <c r="K118" i="2" l="1"/>
  <c r="X117" i="2"/>
  <c r="K119" i="2" l="1"/>
  <c r="X118" i="2"/>
  <c r="K120" i="2" l="1"/>
  <c r="X119" i="2"/>
  <c r="K121" i="2" l="1"/>
  <c r="X120" i="2"/>
  <c r="K122" i="2" l="1"/>
  <c r="X121" i="2"/>
  <c r="K123" i="2" l="1"/>
  <c r="X122" i="2"/>
  <c r="K124" i="2" l="1"/>
  <c r="X123" i="2"/>
  <c r="K125" i="2" l="1"/>
  <c r="X124" i="2"/>
  <c r="K126" i="2" l="1"/>
  <c r="X125" i="2"/>
  <c r="K127" i="2" l="1"/>
  <c r="X126" i="2"/>
  <c r="K128" i="2" l="1"/>
  <c r="X127" i="2"/>
  <c r="K129" i="2" l="1"/>
  <c r="X128" i="2"/>
  <c r="K130" i="2" l="1"/>
  <c r="X129" i="2"/>
  <c r="K131" i="2" l="1"/>
  <c r="X130" i="2"/>
  <c r="K132" i="2" l="1"/>
  <c r="X131" i="2"/>
  <c r="K133" i="2" l="1"/>
  <c r="X132" i="2"/>
  <c r="K134" i="2" l="1"/>
  <c r="X133" i="2"/>
  <c r="K135" i="2" l="1"/>
  <c r="X134" i="2"/>
  <c r="K136" i="2" l="1"/>
  <c r="X135" i="2"/>
  <c r="K137" i="2" l="1"/>
  <c r="X136" i="2"/>
  <c r="K138" i="2" l="1"/>
  <c r="X137" i="2"/>
  <c r="K139" i="2" l="1"/>
  <c r="X138" i="2"/>
  <c r="K140" i="2" l="1"/>
  <c r="X139" i="2"/>
  <c r="K141" i="2" l="1"/>
  <c r="X140" i="2"/>
  <c r="K142" i="2" l="1"/>
  <c r="X141" i="2"/>
  <c r="K143" i="2" l="1"/>
  <c r="X142" i="2"/>
  <c r="K144" i="2" l="1"/>
  <c r="X143" i="2"/>
  <c r="K145" i="2" l="1"/>
  <c r="X144" i="2"/>
  <c r="K146" i="2" l="1"/>
  <c r="X145" i="2"/>
  <c r="K147" i="2" l="1"/>
  <c r="X146" i="2"/>
  <c r="K148" i="2" l="1"/>
  <c r="X147" i="2"/>
  <c r="K149" i="2" l="1"/>
  <c r="X148" i="2"/>
  <c r="K150" i="2" l="1"/>
  <c r="X149" i="2"/>
  <c r="K151" i="2" l="1"/>
  <c r="X150" i="2"/>
  <c r="K152" i="2" l="1"/>
  <c r="X151" i="2"/>
  <c r="K153" i="2" l="1"/>
  <c r="X152" i="2"/>
  <c r="K154" i="2" l="1"/>
  <c r="X153" i="2"/>
  <c r="K155" i="2" l="1"/>
  <c r="X154" i="2"/>
  <c r="K156" i="2" l="1"/>
  <c r="X155" i="2"/>
  <c r="K157" i="2" l="1"/>
  <c r="X156" i="2"/>
  <c r="K158" i="2" l="1"/>
  <c r="X157" i="2"/>
  <c r="K159" i="2" l="1"/>
  <c r="X158" i="2"/>
  <c r="K160" i="2" l="1"/>
  <c r="X159" i="2"/>
  <c r="K161" i="2" l="1"/>
  <c r="X160" i="2"/>
  <c r="K162" i="2" l="1"/>
  <c r="X161" i="2"/>
  <c r="K163" i="2" l="1"/>
  <c r="X162" i="2"/>
  <c r="K164" i="2" l="1"/>
  <c r="X163" i="2"/>
  <c r="K165" i="2" l="1"/>
  <c r="X164" i="2"/>
  <c r="K166" i="2" l="1"/>
  <c r="X165" i="2"/>
  <c r="K167" i="2" l="1"/>
  <c r="X166" i="2"/>
  <c r="K168" i="2" l="1"/>
  <c r="X167" i="2"/>
  <c r="K169" i="2" l="1"/>
  <c r="X168" i="2"/>
  <c r="K170" i="2" l="1"/>
  <c r="X169" i="2"/>
  <c r="K171" i="2" l="1"/>
  <c r="X170" i="2"/>
  <c r="K172" i="2" l="1"/>
  <c r="X171" i="2"/>
  <c r="K173" i="2" l="1"/>
  <c r="X172" i="2"/>
  <c r="K174" i="2" l="1"/>
  <c r="X173" i="2"/>
  <c r="K175" i="2" l="1"/>
  <c r="X174" i="2"/>
  <c r="K176" i="2" l="1"/>
  <c r="X175" i="2"/>
  <c r="K177" i="2" l="1"/>
  <c r="X176" i="2"/>
  <c r="K178" i="2" l="1"/>
  <c r="X177" i="2"/>
  <c r="K179" i="2" l="1"/>
  <c r="X178" i="2"/>
  <c r="K180" i="2" l="1"/>
  <c r="X179" i="2"/>
  <c r="K181" i="2" l="1"/>
  <c r="X180" i="2"/>
  <c r="K182" i="2" l="1"/>
  <c r="X181" i="2"/>
  <c r="K183" i="2" l="1"/>
  <c r="X182" i="2"/>
  <c r="K184" i="2" l="1"/>
  <c r="X183" i="2"/>
  <c r="K185" i="2" l="1"/>
  <c r="X184" i="2"/>
  <c r="K186" i="2" l="1"/>
  <c r="X185" i="2"/>
  <c r="K187" i="2" l="1"/>
  <c r="X186" i="2"/>
  <c r="K188" i="2" l="1"/>
  <c r="X187" i="2"/>
  <c r="K189" i="2" l="1"/>
  <c r="X188" i="2"/>
  <c r="K190" i="2" l="1"/>
  <c r="X189" i="2"/>
  <c r="K191" i="2" l="1"/>
  <c r="X190" i="2"/>
  <c r="K192" i="2" l="1"/>
  <c r="X191" i="2"/>
  <c r="K193" i="2" l="1"/>
  <c r="X192" i="2"/>
  <c r="K194" i="2" l="1"/>
  <c r="X193" i="2"/>
  <c r="K195" i="2" l="1"/>
  <c r="X194" i="2"/>
  <c r="K196" i="2" l="1"/>
  <c r="X195" i="2"/>
  <c r="K197" i="2" l="1"/>
  <c r="X196" i="2"/>
  <c r="K198" i="2" l="1"/>
  <c r="X197" i="2"/>
  <c r="K199" i="2" l="1"/>
  <c r="X198" i="2"/>
  <c r="K200" i="2" l="1"/>
  <c r="X199" i="2"/>
  <c r="K201" i="2" l="1"/>
  <c r="X200" i="2"/>
  <c r="K202" i="2" l="1"/>
  <c r="X201" i="2"/>
  <c r="K203" i="2" l="1"/>
  <c r="X202" i="2"/>
  <c r="K204" i="2" l="1"/>
  <c r="X203" i="2"/>
  <c r="K205" i="2" l="1"/>
  <c r="X204" i="2"/>
  <c r="K206" i="2" l="1"/>
  <c r="X205" i="2"/>
  <c r="K207" i="2" l="1"/>
  <c r="X206" i="2"/>
  <c r="K208" i="2" l="1"/>
  <c r="X207" i="2"/>
  <c r="K209" i="2" l="1"/>
  <c r="X208" i="2"/>
  <c r="K210" i="2" l="1"/>
  <c r="X209" i="2"/>
  <c r="K211" i="2" l="1"/>
  <c r="X210" i="2"/>
  <c r="K212" i="2" l="1"/>
  <c r="X211" i="2"/>
  <c r="K213" i="2" l="1"/>
  <c r="X212" i="2"/>
  <c r="K214" i="2" l="1"/>
  <c r="X213" i="2"/>
  <c r="K215" i="2" l="1"/>
  <c r="X214" i="2"/>
  <c r="K216" i="2" l="1"/>
  <c r="X215" i="2"/>
  <c r="K217" i="2" l="1"/>
  <c r="X216" i="2"/>
  <c r="K218" i="2" l="1"/>
  <c r="X217" i="2"/>
  <c r="K219" i="2" l="1"/>
  <c r="X218" i="2"/>
  <c r="K220" i="2" l="1"/>
  <c r="X219" i="2"/>
  <c r="K221" i="2" l="1"/>
  <c r="X220" i="2"/>
  <c r="K222" i="2" l="1"/>
  <c r="X221" i="2"/>
  <c r="K223" i="2" l="1"/>
  <c r="X222" i="2"/>
  <c r="K224" i="2" l="1"/>
  <c r="X223" i="2"/>
  <c r="K225" i="2" l="1"/>
  <c r="X224" i="2"/>
  <c r="K226" i="2" l="1"/>
  <c r="X225" i="2"/>
  <c r="K227" i="2" l="1"/>
  <c r="X226" i="2"/>
  <c r="K228" i="2" l="1"/>
  <c r="X227" i="2"/>
  <c r="K229" i="2" l="1"/>
  <c r="X228" i="2"/>
  <c r="K230" i="2" l="1"/>
  <c r="X229" i="2"/>
  <c r="K231" i="2" l="1"/>
  <c r="X230" i="2"/>
  <c r="K232" i="2" l="1"/>
  <c r="X231" i="2"/>
  <c r="K233" i="2" l="1"/>
  <c r="X232" i="2"/>
  <c r="K234" i="2" l="1"/>
  <c r="X233" i="2"/>
  <c r="K235" i="2" l="1"/>
  <c r="X234" i="2"/>
  <c r="K236" i="2" l="1"/>
  <c r="X235" i="2"/>
  <c r="K237" i="2" l="1"/>
  <c r="X236" i="2"/>
  <c r="K238" i="2" l="1"/>
  <c r="X237" i="2"/>
  <c r="K239" i="2" l="1"/>
  <c r="X238" i="2"/>
  <c r="K240" i="2" l="1"/>
  <c r="X239" i="2"/>
  <c r="K241" i="2" l="1"/>
  <c r="X240" i="2"/>
  <c r="K242" i="2" l="1"/>
  <c r="X241" i="2"/>
  <c r="K243" i="2" l="1"/>
  <c r="X242" i="2"/>
  <c r="K244" i="2" l="1"/>
  <c r="X243" i="2"/>
  <c r="K245" i="2" l="1"/>
  <c r="X244" i="2"/>
  <c r="K246" i="2" l="1"/>
  <c r="X245" i="2"/>
  <c r="K247" i="2" l="1"/>
  <c r="X246" i="2"/>
  <c r="K248" i="2" l="1"/>
  <c r="X247" i="2"/>
  <c r="K249" i="2" l="1"/>
  <c r="X248" i="2"/>
  <c r="K250" i="2" l="1"/>
  <c r="X249" i="2"/>
  <c r="K251" i="2" l="1"/>
  <c r="X250" i="2"/>
  <c r="K252" i="2" l="1"/>
  <c r="X251" i="2"/>
  <c r="K253" i="2" l="1"/>
  <c r="X252" i="2"/>
  <c r="K254" i="2" l="1"/>
  <c r="X253" i="2"/>
  <c r="K255" i="2" l="1"/>
  <c r="X254" i="2"/>
  <c r="K256" i="2" l="1"/>
  <c r="X255" i="2"/>
  <c r="K257" i="2" l="1"/>
  <c r="X256" i="2"/>
  <c r="K258" i="2" l="1"/>
  <c r="X257" i="2"/>
  <c r="K259" i="2" l="1"/>
  <c r="X258" i="2"/>
  <c r="K260" i="2" l="1"/>
  <c r="X259" i="2"/>
  <c r="K261" i="2" l="1"/>
  <c r="X261" i="2" s="1"/>
  <c r="X260" i="2"/>
</calcChain>
</file>

<file path=xl/sharedStrings.xml><?xml version="1.0" encoding="utf-8"?>
<sst xmlns="http://schemas.openxmlformats.org/spreadsheetml/2006/main" count="2094" uniqueCount="547">
  <si>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</si>
  <si>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</si>
  <si>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</si>
  <si>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</si>
  <si>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</si>
  <si>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</si>
  <si>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</si>
  <si>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</si>
  <si>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</si>
  <si>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</si>
  <si>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</si>
  <si>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</si>
  <si>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</si>
  <si>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Month</t>
  </si>
  <si>
    <t>Avg Temp</t>
  </si>
  <si>
    <t>http://www.sheffieldweather.co.uk/Averages/MONTHLYAIRAVERAGE.htm</t>
  </si>
  <si>
    <t>Average monthly temperature in deg C in Sheffield, South Yorkshire</t>
  </si>
  <si>
    <t>5009.2</t>
  </si>
  <si>
    <t>-111.241337890715+95.165798425201i</t>
  </si>
  <si>
    <t>39.9293780611367+25.7866843139007i</t>
  </si>
  <si>
    <t>41.0666825545464+61.5204529307675i</t>
  </si>
  <si>
    <t>-20.9891023681386+22.9046621188411i</t>
  </si>
  <si>
    <t>-66.2938048939289+31.9307554472146i</t>
  </si>
  <si>
    <t>55.2885118878217+54.2852348161773i</t>
  </si>
  <si>
    <t>41.2455604802376+17.9560116942954i</t>
  </si>
  <si>
    <t>-9.95655696142417-17.2864870279436i</t>
  </si>
  <si>
    <t>-14.2853446173828+15.0904501339005i</t>
  </si>
  <si>
    <t>40.6442948071919+17.4436301282536i</t>
  </si>
  <si>
    <t>14.8762916388729+46.5078302232696i</t>
  </si>
  <si>
    <t>-0.146423312767434-5.46842847862301i</t>
  </si>
  <si>
    <t>-20.3990282634228+6.17084033053154i</t>
  </si>
  <si>
    <t>24.725332044646-16.8173834333598i</t>
  </si>
  <si>
    <t>-7.02714968615988-40.7755056600026i</t>
  </si>
  <si>
    <t>43.3945924959238+23.3070626940579i</t>
  </si>
  <si>
    <t>50.4065349624254-1.41859467720061i</t>
  </si>
  <si>
    <t>-71.9699325373797+61.6573188195611i</t>
  </si>
  <si>
    <t>-20.1617556053429-19.9890494481775i</t>
  </si>
  <si>
    <t>-23.0148743529637-6.56663247952572i</t>
  </si>
  <si>
    <t>9.73271695156195-29.6136374190525i</t>
  </si>
  <si>
    <t>-1.72173954853977+16.675430994891i</t>
  </si>
  <si>
    <t>19.3307401387878-4.04256914393546i</t>
  </si>
  <si>
    <t>-7.81158622637653+4.85182569614964i</t>
  </si>
  <si>
    <t>-32.5755429795471+2.87510993269943i</t>
  </si>
  <si>
    <t>10.1862133665979-25.8329457509953i</t>
  </si>
  <si>
    <t>-12.1908551089455+3.29893215977421i</t>
  </si>
  <si>
    <t>-15.1332884157043-13.9368414075243i</t>
  </si>
  <si>
    <t>22.3726542085922-37.8444590421014i</t>
  </si>
  <si>
    <t>14.1111665984761-10.9705032690196i</t>
  </si>
  <si>
    <t>19.5013209867718-27.6418897720939i</t>
  </si>
  <si>
    <t>32.94409473475-61.68115567822i</t>
  </si>
  <si>
    <t>16.2029974538624-86.4296792598856i</t>
  </si>
  <si>
    <t>32.5813552238239-7.91452817878704i</t>
  </si>
  <si>
    <t>7.78113362248235-86.1148205253375i</t>
  </si>
  <si>
    <t>16.1722307573525-62.1180920150078i</t>
  </si>
  <si>
    <t>34.7300501012953-50.9589034833892i</t>
  </si>
  <si>
    <t>-2.63892500889517-18.7676326540925i</t>
  </si>
  <si>
    <t>69.64950884975-89.1802909341632i</t>
  </si>
  <si>
    <t>47.9445860668421-177.298826016513i</t>
  </si>
  <si>
    <t>70.3019478993838-242.741830896383i</t>
  </si>
  <si>
    <t>235.87133527945-587.472685170497i</t>
  </si>
  <si>
    <t>-514.276067446011+1257.35474160488i</t>
  </si>
  <si>
    <t>-110.980037105163+349.005569390645i</t>
  </si>
  <si>
    <t>-44.3315619203657+187.327601992477i</t>
  </si>
  <si>
    <t>-28.6117008259581+141.114698970974i</t>
  </si>
  <si>
    <t>-49.788121594224+117.722785270187i</t>
  </si>
  <si>
    <t>-47.4943132465314+104.799104570429i</t>
  </si>
  <si>
    <t>-40.5050972452528+80.8223645603362i</t>
  </si>
  <si>
    <t>30.5035147262816+87.9802269390591i</t>
  </si>
  <si>
    <t>-33.3523294735202+9.60911588465519i</t>
  </si>
  <si>
    <t>-33.1971864643334+93.3128636628742i</t>
  </si>
  <si>
    <t>-34.5100332714361+11.7913163549239i</t>
  </si>
  <si>
    <t>-31.4694043855824-2.46841700720044i</t>
  </si>
  <si>
    <t>43.4140050294764+13.3468190720236i</t>
  </si>
  <si>
    <t>-6.98701360021098+50.0789961227097i</t>
  </si>
  <si>
    <t>-12.5125089066098+42.0231863212022i</t>
  </si>
  <si>
    <t>-16.624083365247+10.9422541733304i</t>
  </si>
  <si>
    <t>-23.1330181928458+12.8947699186249i</t>
  </si>
  <si>
    <t>-58.8777074443423-18.5178029571604i</t>
  </si>
  <si>
    <t>2.76843680149908+40.4757125597009i</t>
  </si>
  <si>
    <t>-35.9748141782965+39.0131274260707i</t>
  </si>
  <si>
    <t>-34.4920256650936+23.0958201627557i</t>
  </si>
  <si>
    <t>2.72289680818836+6.09253608506679i</t>
  </si>
  <si>
    <t>17.4010770383566+2.77469957576822i</t>
  </si>
  <si>
    <t>7.67718233441101+33.0800160666249i</t>
  </si>
  <si>
    <t>-4.34244999621701-1.92775696737291i</t>
  </si>
  <si>
    <t>24.2754564276403-10.4396727180171i</t>
  </si>
  <si>
    <t>21.4548902245014+16.392380284422i</t>
  </si>
  <si>
    <t>10.0544651087887+45.6290130738382i</t>
  </si>
  <si>
    <t>27.0530760935465+77.6538195827528i</t>
  </si>
  <si>
    <t>23.7403519559967+39.7723560179746i</t>
  </si>
  <si>
    <t>-3.16897180772708+22.4751564669588i</t>
  </si>
  <si>
    <t>3.68536191327957+21.9583510299569i</t>
  </si>
  <si>
    <t>13.4712155224315-4.66250488949972i</t>
  </si>
  <si>
    <t>-6.70159670566068-4.68717575600592i</t>
  </si>
  <si>
    <t>-12.3225275323635+36.7197141017548i</t>
  </si>
  <si>
    <t>24.6606416286561+37.9196612402462i</t>
  </si>
  <si>
    <t>-14.5534541079012-23.7201706232695i</t>
  </si>
  <si>
    <t>-32.3455512397318+15.1465712924894i</t>
  </si>
  <si>
    <t>13.8704660701589+24.111817951892i</t>
  </si>
  <si>
    <t>-1.17991614558976+46.4268402438157i</t>
  </si>
  <si>
    <t>-1.05673443352257+12.3262018313453i</t>
  </si>
  <si>
    <t>-49.652847179106+30.075764566674i</t>
  </si>
  <si>
    <t>100.413960277356+49.4654709190827i</t>
  </si>
  <si>
    <t>-92.4341268140952+5.35505480499791i</t>
  </si>
  <si>
    <t>-22.0354017170674+16.6698891282162i</t>
  </si>
  <si>
    <t>-52.8710034211985+3.65421635585109i</t>
  </si>
  <si>
    <t>-38.4873854139686-20.2200048998842i</t>
  </si>
  <si>
    <t>-12.3062306917655+37.4640084428977i</t>
  </si>
  <si>
    <t>34.3081217543211+48.2186258069504i</t>
  </si>
  <si>
    <t>-12.3529748244426+27.3649886794989i</t>
  </si>
  <si>
    <t>6.53363128944683-6.3793007167773i</t>
  </si>
  <si>
    <t>-29.8075706577947-26.8866256152524i</t>
  </si>
  <si>
    <t>0.670508655048164+13.1048509542132i</t>
  </si>
  <si>
    <t>15.9482588792081+12.5640981617522i</t>
  </si>
  <si>
    <t>-8.32837066950697+18.3501899118409i</t>
  </si>
  <si>
    <t>-15.1183303250816+0.150432750136976i</t>
  </si>
  <si>
    <t>-8.18929178733908+26.1416348747858i</t>
  </si>
  <si>
    <t>24.8428308821416-19.9519413180973i</t>
  </si>
  <si>
    <t>-26.7612481126579-2.08672119915917i</t>
  </si>
  <si>
    <t>-12.1351225250356-6.26175404869564i</t>
  </si>
  <si>
    <t>-5.96824272617403+28.8363138744186i</t>
  </si>
  <si>
    <t>-3.94727659175503+22.6893234871757i</t>
  </si>
  <si>
    <t>-0.650385953823535+11.3238909596967i</t>
  </si>
  <si>
    <t>-39.6585535514915-19.0179626639022i</t>
  </si>
  <si>
    <t>-23.6870335145569+31.97777628106i</t>
  </si>
  <si>
    <t>-5.67930608838591+14.0615572109866i</t>
  </si>
  <si>
    <t>-22.4032644821046-8.49596165728669i</t>
  </si>
  <si>
    <t>-8.93455476578437+15.4187614887163i</t>
  </si>
  <si>
    <t>-42.5074739509057-0.932026264378106i</t>
  </si>
  <si>
    <t>-18.5071359916031+11.3259517289275i</t>
  </si>
  <si>
    <t>-1.73258158431223+5.77155357658991i</t>
  </si>
  <si>
    <t>26.0200987434392+15.0116765241341i</t>
  </si>
  <si>
    <t>-35.8016037458345+15.7285295963688i</t>
  </si>
  <si>
    <t>-29.9295117816095+51.5271654930728i</t>
  </si>
  <si>
    <t>27.2727187089279+37.1995845254447i</t>
  </si>
  <si>
    <t>-19.6553968447946+5.7776829368481i</t>
  </si>
  <si>
    <t>-10.5916876912153-6.78877091235607i</t>
  </si>
  <si>
    <t>-7.35441372642627+16.5793679937303i</t>
  </si>
  <si>
    <t>-28.7324524990701-36.1371219158679i</t>
  </si>
  <si>
    <t>-16.164451091854+16.4727625220168i</t>
  </si>
  <si>
    <t>-30.7884883759335+9.32756033577648i</t>
  </si>
  <si>
    <t>9.53083006463506-0.923675967739622i</t>
  </si>
  <si>
    <t>9.59245668016151-13.9644663867914i</t>
  </si>
  <si>
    <t>-26.4548223536084+8.90958331548107i</t>
  </si>
  <si>
    <t>-32.5034430070738+6.74480532061332i</t>
  </si>
  <si>
    <t>-16.2999999999997+21.5000000000002i</t>
  </si>
  <si>
    <t>3.30544938544112+27.3148939429454i</t>
  </si>
  <si>
    <t>-20.9091887555231-10.3158185608702i</t>
  </si>
  <si>
    <t>-2.82987387648984+19.030009093757i</t>
  </si>
  <si>
    <t>-12.5026404243765-13.5134764389572i</t>
  </si>
  <si>
    <t>-23.204969944446+14.7165306821229i</t>
  </si>
  <si>
    <t>-9.48265375602131-4.21711630204942i</t>
  </si>
  <si>
    <t>-9.74199285079461+23.5031465291863i</t>
  </si>
  <si>
    <t>-9.23176589072625+28.1097812593956i</t>
  </si>
  <si>
    <t>-36.0442073747972+7.53591326798164i</t>
  </si>
  <si>
    <t>12.769529938832+3.55261658282428i</t>
  </si>
  <si>
    <t>-5.41060782340412-0.388444328743489i</t>
  </si>
  <si>
    <t>-28.2108039578299+24.6859320543296i</t>
  </si>
  <si>
    <t>2.60132726087455+22.6673007042104i</t>
  </si>
  <si>
    <t>-8.15654116429753-23.2215066013623i</t>
  </si>
  <si>
    <t>-2.16801349107083+9.96845458620898i</t>
  </si>
  <si>
    <t>3.51962674347332-20.0053260019555i</t>
  </si>
  <si>
    <t>-32.9460321922942-20.8130714952524i</t>
  </si>
  <si>
    <t>-28.5473371525716-1.68601292339213i</t>
  </si>
  <si>
    <t>-17.2290986980522-5.19038038053255i</t>
  </si>
  <si>
    <t>8.58393744613736+16.9463407721507i</t>
  </si>
  <si>
    <t>-29.7928985670499+27.3492608851611i</t>
  </si>
  <si>
    <t>-1.71200560046519-6.05303159606214i</t>
  </si>
  <si>
    <t>-2.36082547457616+12.5082606099969i</t>
  </si>
  <si>
    <t>-5.62266910943647-33.7090256081444i</t>
  </si>
  <si>
    <t>27.5542829383656+12.6052174397318i</t>
  </si>
  <si>
    <t>3.90239177364145-27.0045812866688i</t>
  </si>
  <si>
    <t>-17.234483851576+12.9523226907607i</t>
  </si>
  <si>
    <t>-8.51399983864084+14.3131938624824i</t>
  </si>
  <si>
    <t>10.832743271995+16.9222972829988i</t>
  </si>
  <si>
    <t>28.687690858939+2.28734770800351i</t>
  </si>
  <si>
    <t>-2.18472152058644+12.7363637441785i</t>
  </si>
  <si>
    <t>-54.8575084628756+19.5360894452167i</t>
  </si>
  <si>
    <t>-16.0536995513889+22.5336020011497i</t>
  </si>
  <si>
    <t>-4.02908001294738-5.02228894916925i</t>
  </si>
  <si>
    <t>-19.7214515302378+42.3704822842989i</t>
  </si>
  <si>
    <t>-13.5070042963431-35.5909681608814i</t>
  </si>
  <si>
    <t>-24.3226045503492+11.137447501998i</t>
  </si>
  <si>
    <t>1.00792966316094+13.3642548317776i</t>
  </si>
  <si>
    <t>-32.7872999170199-21.5289030770875i</t>
  </si>
  <si>
    <t>7.30811298745015+3.98412426403231i</t>
  </si>
  <si>
    <t>-39.3655253444676+5.47693311920516i</t>
  </si>
  <si>
    <t>-15.935688881676+13.9529639730238i</t>
  </si>
  <si>
    <t>-11.17848993274-8.34082218836927i</t>
  </si>
  <si>
    <t>24.9832360316364-0.435164340507633i</t>
  </si>
  <si>
    <t>-10.7192795368088+4.86855006881994i</t>
  </si>
  <si>
    <t>-15.2755878516124+15.9760544925423i</t>
  </si>
  <si>
    <t>-2.92033010806671+41.1024317429715i</t>
  </si>
  <si>
    <t>-9.38207561836105+12.2311757339775i</t>
  </si>
  <si>
    <t>3.41345688121852-8.64807765574444i</t>
  </si>
  <si>
    <t>-16.6495236218927-19.0192227610531i</t>
  </si>
  <si>
    <t>-12.5301444897249-0.631566889239689i</t>
  </si>
  <si>
    <t>-6.80994869580155-16.3552101805103i</t>
  </si>
  <si>
    <t>3.23294022835749-5.18056399733754i</t>
  </si>
  <si>
    <t>6.61012251339938+20.1163329834138i</t>
  </si>
  <si>
    <t>-30.8309220119233+14.6687126771417i</t>
  </si>
  <si>
    <t>17.9633465199188+22.5034994773024i</t>
  </si>
  <si>
    <t>-32.2287539552488+8.90429630754488i</t>
  </si>
  <si>
    <t>51.0046768726286-1.74243150879771i</t>
  </si>
  <si>
    <t>-8.06183761983865-43.7773943205933i</t>
  </si>
  <si>
    <t>-6.62131437973325+12.2227814265472i</t>
  </si>
  <si>
    <t>-7.8955036576852+23.8786700205902i</t>
  </si>
  <si>
    <t>-40.5613759003686+12.916540260967i</t>
  </si>
  <si>
    <t>5.306553099665-2.84682598734052i</t>
  </si>
  <si>
    <t>-23.7228968081886-21.5074639149333i</t>
  </si>
  <si>
    <t>-2.99476148041083+4.61314756264927i</t>
  </si>
  <si>
    <t>-1.99289872171655+7.67006727015135i</t>
  </si>
  <si>
    <t>2.52797458929573+4.47038709631488i</t>
  </si>
  <si>
    <t>-24.472664358799-23.1647115020067i</t>
  </si>
  <si>
    <t>-33.3704338053696-38.0521487379299i</t>
  </si>
  <si>
    <t>-27.5784736283679-15.0456275982215i</t>
  </si>
  <si>
    <t>-30.3320730381757-2.05284958797758i</t>
  </si>
  <si>
    <t>3.26146558532232+7.97722352673728i</t>
  </si>
  <si>
    <t>-25.7228894698464-2.48292617956055i</t>
  </si>
  <si>
    <t>-19.2372940545496-14.1436142825085i</t>
  </si>
  <si>
    <t>-20.0433634737307+11.3277343404584i</t>
  </si>
  <si>
    <t>-5.65976328583389+22.1761743349407i</t>
  </si>
  <si>
    <t>7.49880945897784+9.34142949634703i</t>
  </si>
  <si>
    <t>-29.222378392261-5.15634459104592i</t>
  </si>
  <si>
    <t>-3.15168124319592-0.583650873127468i</t>
  </si>
  <si>
    <t>-9.38680441565462+20.60532521476i</t>
  </si>
  <si>
    <t>-42.2739369605346+4.95029329620461i</t>
  </si>
  <si>
    <t>-2.90714782774846+43.5704013711549i</t>
  </si>
  <si>
    <t>-12.4060608658734-12.4140439043641i</t>
  </si>
  <si>
    <t>-18.3623994862381-32.3356767960076i</t>
  </si>
  <si>
    <t>-22.2373622520055+24.0211175707944i</t>
  </si>
  <si>
    <t>7.00180900742068+7.79743438327148i</t>
  </si>
  <si>
    <t>0.701139870253094-28.4473489150267i</t>
  </si>
  <si>
    <t>-4.58110046382517-20.373290253765i</t>
  </si>
  <si>
    <t>-13.5430547042382+14.9804401117219i</t>
  </si>
  <si>
    <t>3.17545323902888+17.5563486562962i</t>
  </si>
  <si>
    <t>-24.5409297653159+25.4445903683711i</t>
  </si>
  <si>
    <t>33.4463187285589+12.5056445416827i</t>
  </si>
  <si>
    <t>27.1747754584388-19.6469041198549i</t>
  </si>
  <si>
    <t>-1.09861041388539-10.2680311537551i</t>
  </si>
  <si>
    <t>6.09533888921614+11.9641950890242i</t>
  </si>
  <si>
    <t>13.5651548489174+21.2908356052444i</t>
  </si>
  <si>
    <t>-38.4616907777156-12.2657726827521i</t>
  </si>
  <si>
    <t>3.06592311638113-6.72984585684707i</t>
  </si>
  <si>
    <t>-6.17640304546008-3.89598825471014i</t>
  </si>
  <si>
    <t>4.49756596852669+24.0591000905354i</t>
  </si>
  <si>
    <t>23.4702624924676-18.202417635806i</t>
  </si>
  <si>
    <t>-7.24830810427323-24.8084534600925i</t>
  </si>
  <si>
    <t>-27.3149826454809+32.7073455631722i</t>
  </si>
  <si>
    <t>-2.24648023967065-9.08613359125387i</t>
  </si>
  <si>
    <t>12.1039003719245+11.7326760553101i</t>
  </si>
  <si>
    <t>-13.1901452232281+23.9042971999906i</t>
  </si>
  <si>
    <t>-7.46456896558232+25.2087666288997i</t>
  </si>
  <si>
    <t>-1.61415250144957-19.3286178545625i</t>
  </si>
  <si>
    <t>3.12451518034335-29.3415128529213i</t>
  </si>
  <si>
    <t>-12.1237811327155-21.7719975321334i</t>
  </si>
  <si>
    <t>-8.82646145267834-4.88912093513262i</t>
  </si>
  <si>
    <t>-21.7983387275149+9.89740116601789i</t>
  </si>
  <si>
    <t>-5.00078841949612+21.1526139791104i</t>
  </si>
  <si>
    <t>-19.8680742734768+3.0363312958601i</t>
  </si>
  <si>
    <t>-16.8322195886964-21.9492829587479i</t>
  </si>
  <si>
    <t>-26.7454075504777+10.1268477253176i</t>
  </si>
  <si>
    <t>-12.53047009739+18.5091333039212i</t>
  </si>
  <si>
    <t>15.3898793298202+38.1648923570924i</t>
  </si>
  <si>
    <t>-4.19372979821339-3.73247193041979i</t>
  </si>
  <si>
    <t>11.9920031155198+8.87577213577189i</t>
  </si>
  <si>
    <t>-2.30739695305821-14.4948159247531i</t>
  </si>
  <si>
    <t>13.5180307601995-6.10483569562338i</t>
  </si>
  <si>
    <t>-12.6046560231697-35.7607260778011i</t>
  </si>
  <si>
    <t>-26.6574514884874+19.0782280814652i</t>
  </si>
  <si>
    <t>-8.59335274355833+14.1776762729097i</t>
  </si>
  <si>
    <t>-7.48651871105947+11.6037734909142i</t>
  </si>
  <si>
    <t>-13.1912620607163+7.23282856670258i</t>
  </si>
  <si>
    <t>24.5999999999999</t>
  </si>
  <si>
    <t>-13.1912620607164-7.23282856670262i</t>
  </si>
  <si>
    <t>-7.48651871105954-11.6037734909142i</t>
  </si>
  <si>
    <t>-8.59335274355855-14.1776762729095i</t>
  </si>
  <si>
    <t>-26.6574514884875-19.0782280814651i</t>
  </si>
  <si>
    <t>-12.6046560231695+35.760726077801i</t>
  </si>
  <si>
    <t>13.5180307601995+6.10483569562339i</t>
  </si>
  <si>
    <t>-2.30739695305815+14.4948159247531i</t>
  </si>
  <si>
    <t>11.9920031155198-8.87577213577193i</t>
  </si>
  <si>
    <t>-4.19372979821335+3.73247193041981i</t>
  </si>
  <si>
    <t>15.3898793298201-38.1648923570924i</t>
  </si>
  <si>
    <t>-12.5304700973904-18.5091333039211i</t>
  </si>
  <si>
    <t>-26.7454075504778-10.1268477253175i</t>
  </si>
  <si>
    <t>-16.8322195886962+21.9492829587479i</t>
  </si>
  <si>
    <t>-19.8680742734767-3.03633129585994i</t>
  </si>
  <si>
    <t>-5.00078841949622-21.1526139791104i</t>
  </si>
  <si>
    <t>-21.7983387275149-9.89740116601774i</t>
  </si>
  <si>
    <t>-8.82646145267827+4.88912093513274i</t>
  </si>
  <si>
    <t>-12.1237811327154+21.7719975321334i</t>
  </si>
  <si>
    <t>3.12451518034353+29.3415128529212i</t>
  </si>
  <si>
    <t>-1.61415250144943+19.3286178545625i</t>
  </si>
  <si>
    <t>-7.46456896558213-25.2087666288995i</t>
  </si>
  <si>
    <t>-13.1901452232285-23.9042971999905i</t>
  </si>
  <si>
    <t>12.1039003719245-11.7326760553102i</t>
  </si>
  <si>
    <t>-2.24648023967064+9.08613359125383i</t>
  </si>
  <si>
    <t>-27.3149826454811-32.7073455631721i</t>
  </si>
  <si>
    <t>-7.248308104273+24.8084534600925i</t>
  </si>
  <si>
    <t>23.4702624924677+18.2024176358058i</t>
  </si>
  <si>
    <t>4.49756596852651-24.0591000905355i</t>
  </si>
  <si>
    <t>-6.17640304545991+3.89598825471024i</t>
  </si>
  <si>
    <t>3.06592311638118+6.72984585684709i</t>
  </si>
  <si>
    <t>-38.4616907777154+12.2657726827524i</t>
  </si>
  <si>
    <t>13.5651548489174-21.2908356052444i</t>
  </si>
  <si>
    <t>6.09533888921609-11.9641950890243i</t>
  </si>
  <si>
    <t>-1.09861041388529+10.2680311537551i</t>
  </si>
  <si>
    <t>27.174775458439+19.6469041198548i</t>
  </si>
  <si>
    <t>33.4463187285589-12.5056445416829i</t>
  </si>
  <si>
    <t>-24.5409297653159-25.4445903683709i</t>
  </si>
  <si>
    <t>3.17545323902876-17.5563486562962i</t>
  </si>
  <si>
    <t>-13.5430547042381-14.9804401117218i</t>
  </si>
  <si>
    <t>-4.58110046382485+20.373290253765i</t>
  </si>
  <si>
    <t>0.701139870253606+28.4473489150267i</t>
  </si>
  <si>
    <t>7.00180900742136-7.79743438327148i</t>
  </si>
  <si>
    <t>-22.237362252007-24.0211175707946i</t>
  </si>
  <si>
    <t>-18.3623994862382+32.3356767960077i</t>
  </si>
  <si>
    <t>-12.4060608658735+12.4140439043642i</t>
  </si>
  <si>
    <t>-2.90714782774884-43.5704013711549i</t>
  </si>
  <si>
    <t>-42.2739369605347-4.95029329620436i</t>
  </si>
  <si>
    <t>-9.38680441565484-20.60532521476i</t>
  </si>
  <si>
    <t>-3.151681243196+0.583650873127475i</t>
  </si>
  <si>
    <t>-29.222378392261+5.15634459104617i</t>
  </si>
  <si>
    <t>7.49880945897777-9.34142949634713i</t>
  </si>
  <si>
    <t>-5.65976328583406-22.1761743349406i</t>
  </si>
  <si>
    <t>-20.0433634737306-11.3277343404582i</t>
  </si>
  <si>
    <t>-19.2372940545496+14.1436142825085i</t>
  </si>
  <si>
    <t>-25.7228894698464+2.4829261795607i</t>
  </si>
  <si>
    <t>3.26146558532222-7.97722352673722i</t>
  </si>
  <si>
    <t>-30.3320730381757+2.05284958797776i</t>
  </si>
  <si>
    <t>-27.5784736283678+15.0456275982217i</t>
  </si>
  <si>
    <t>-33.3704338053693+38.05214873793i</t>
  </si>
  <si>
    <t>-24.4726643587989+23.1647115020068i</t>
  </si>
  <si>
    <t>2.52797458929569-4.47038709631481i</t>
  </si>
  <si>
    <t>-1.99289872171668-7.67006727015138i</t>
  </si>
  <si>
    <t>-2.99476148041093-4.61314756264925i</t>
  </si>
  <si>
    <t>-23.7228968081886+21.5074639149333i</t>
  </si>
  <si>
    <t>5.30655309966506+2.84682598734048i</t>
  </si>
  <si>
    <t>-40.5613759003687-12.9165402609668i</t>
  </si>
  <si>
    <t>-7.89550365768535-23.8786700205901i</t>
  </si>
  <si>
    <t>-6.62131437973328-12.2227814265472i</t>
  </si>
  <si>
    <t>-8.06183761983829+43.7773943205934i</t>
  </si>
  <si>
    <t>51.0046768726286+1.74243150879738i</t>
  </si>
  <si>
    <t>-32.2287539552489-8.90429630754465i</t>
  </si>
  <si>
    <t>17.9633465199187-22.5034994773024i</t>
  </si>
  <si>
    <t>-30.8309220119235-14.6687126771415i</t>
  </si>
  <si>
    <t>6.61012251339934-20.1163329834138i</t>
  </si>
  <si>
    <t>3.23294022835733+5.18056399733743i</t>
  </si>
  <si>
    <t>-6.80994869580149+16.3552101805103i</t>
  </si>
  <si>
    <t>-12.5301444897249+0.631566889239785i</t>
  </si>
  <si>
    <t>-16.6495236218926+19.0192227610532i</t>
  </si>
  <si>
    <t>3.41345688121864+8.64807765574439i</t>
  </si>
  <si>
    <t>-9.3820756183611-12.2311757339775i</t>
  </si>
  <si>
    <t>-2.92033010806693-41.1024317429714i</t>
  </si>
  <si>
    <t>-15.2755878516126-15.9760544925421i</t>
  </si>
  <si>
    <t>-10.7192795368088-4.86855006881985i</t>
  </si>
  <si>
    <t>24.9832360316365+0.435164340507495i</t>
  </si>
  <si>
    <t>-11.1784899327393+8.34082218836984i</t>
  </si>
  <si>
    <t>-15.9356888816764-13.9529639730239i</t>
  </si>
  <si>
    <t>-39.3655253444677-5.47693311920498i</t>
  </si>
  <si>
    <t>7.30811298745011-3.98412426403243i</t>
  </si>
  <si>
    <t>-32.7872999170198+21.5289030770877i</t>
  </si>
  <si>
    <t>1.00792966316079-13.3642548317776i</t>
  </si>
  <si>
    <t>-24.3226045503495-11.1374475019978i</t>
  </si>
  <si>
    <t>-13.507004296343+35.5909681608815i</t>
  </si>
  <si>
    <t>-19.721451530238-42.3704822842987i</t>
  </si>
  <si>
    <t>-4.02908001294735+5.02228894916921i</t>
  </si>
  <si>
    <t>-16.0536995513892-22.5336020011496i</t>
  </si>
  <si>
    <t>-54.8575084628757-19.5360894452165i</t>
  </si>
  <si>
    <t>-2.18472152058653-12.7363637441785i</t>
  </si>
  <si>
    <t>28.687690858939-2.28734770800374i</t>
  </si>
  <si>
    <t>10.8327432719948-16.9222972829989i</t>
  </si>
  <si>
    <t>-8.51399983864083-14.3131938624823i</t>
  </si>
  <si>
    <t>-17.2344838515761-12.9523226907605i</t>
  </si>
  <si>
    <t>3.90239177364167+27.0045812866688i</t>
  </si>
  <si>
    <t>27.5542829383655-12.6052174397321i</t>
  </si>
  <si>
    <t>-5.62266910943624+33.7090256081444i</t>
  </si>
  <si>
    <t>-2.36082547457618-12.5082606099968i</t>
  </si>
  <si>
    <t>-1.71200560046494+6.05303159606219i</t>
  </si>
  <si>
    <t>-29.7928985670504-27.3492608851611i</t>
  </si>
  <si>
    <t>8.58393744613727-16.9463407721507i</t>
  </si>
  <si>
    <t>-17.2290986980522+5.19038038053261i</t>
  </si>
  <si>
    <t>-28.5473371525716+1.68601292339232i</t>
  </si>
  <si>
    <t>-32.9460321922941+20.8130714952526i</t>
  </si>
  <si>
    <t>3.51962674347338+20.0053260019554i</t>
  </si>
  <si>
    <t>-2.1680134910709-9.96845458620901i</t>
  </si>
  <si>
    <t>-8.15654116429745+23.2215066013624i</t>
  </si>
  <si>
    <t>2.60132726087441-22.6673007042105i</t>
  </si>
  <si>
    <t>-28.2108039578301-24.6859320543295i</t>
  </si>
  <si>
    <t>-5.41060782340396+0.388444328743734i</t>
  </si>
  <si>
    <t>12.7695299388319-3.55261658282442i</t>
  </si>
  <si>
    <t>-36.0442073747973-7.53591326798144i</t>
  </si>
  <si>
    <t>-9.23176589072642-28.1097812593956i</t>
  </si>
  <si>
    <t>-9.74199285079477-23.5031465291862i</t>
  </si>
  <si>
    <t>-9.48265375602127+4.21711630204955i</t>
  </si>
  <si>
    <t>-23.2049699444462-14.7165306821228i</t>
  </si>
  <si>
    <t>-12.5026404243764+13.5134764389573i</t>
  </si>
  <si>
    <t>-2.82987387648999-19.0300090937569i</t>
  </si>
  <si>
    <t>-20.909188755523+10.3158185608703i</t>
  </si>
  <si>
    <t>3.30544938544092-27.3148939429455i</t>
  </si>
  <si>
    <t>-16.2999999999998-21.5000000000002i</t>
  </si>
  <si>
    <t>-32.5034430070738-6.74480532061322i</t>
  </si>
  <si>
    <t>-26.4548223536084-8.9095833154809i</t>
  </si>
  <si>
    <t>9.59245668016153+13.9644663867913i</t>
  </si>
  <si>
    <t>9.53083006463515+0.923675967739525i</t>
  </si>
  <si>
    <t>-30.7884883759335-9.3275603357762i</t>
  </si>
  <si>
    <t>-16.1644510918541-16.4727625220167i</t>
  </si>
  <si>
    <t>-28.7324524990699+36.1371219158681i</t>
  </si>
  <si>
    <t>-7.35441372642631-16.5793679937302i</t>
  </si>
  <si>
    <t>-10.5916876912153+6.78877091235618i</t>
  </si>
  <si>
    <t>-19.6553968447945-5.77768293684793i</t>
  </si>
  <si>
    <t>27.2727187089275-37.199584525445i</t>
  </si>
  <si>
    <t>-29.9295117816097-51.5271654930726i</t>
  </si>
  <si>
    <t>-35.8016037458347-15.7285295963685i</t>
  </si>
  <si>
    <t>26.0200987434391-15.0116765241342i</t>
  </si>
  <si>
    <t>-1.73258158431227-5.77155357658989i</t>
  </si>
  <si>
    <t>-18.5071359916031-11.3259517289274i</t>
  </si>
  <si>
    <t>-42.5074739509056+0.932026264378399i</t>
  </si>
  <si>
    <t>-8.93455476578447-15.4187614887162i</t>
  </si>
  <si>
    <t>-22.4032644821045+8.4959616572869i</t>
  </si>
  <si>
    <t>-5.67930608838589-14.0615572109865i</t>
  </si>
  <si>
    <t>-23.6870335145566-31.9777762810592i</t>
  </si>
  <si>
    <t>-39.6585535514917+19.0179626639021i</t>
  </si>
  <si>
    <t>-0.650385953823787-11.3238909596968i</t>
  </si>
  <si>
    <t>-3.94727659175515-22.6893234871758i</t>
  </si>
  <si>
    <t>-5.96824272617433-28.8363138744186i</t>
  </si>
  <si>
    <t>-12.1351225250356+6.26175404869577i</t>
  </si>
  <si>
    <t>-26.761248112658+2.08672119915924i</t>
  </si>
  <si>
    <t>24.8428308821417+19.9519413180972i</t>
  </si>
  <si>
    <t>-8.18929178733933-26.1416348747857i</t>
  </si>
  <si>
    <t>-15.1183303250816-0.150432750136803i</t>
  </si>
  <si>
    <t>-8.32837066950718-18.3501899118409i</t>
  </si>
  <si>
    <t>15.948258879208-12.5640981617523i</t>
  </si>
  <si>
    <t>0.670508655048048-13.1048509542132i</t>
  </si>
  <si>
    <t>-29.8075706577945+26.8866256152527i</t>
  </si>
  <si>
    <t>6.53363128944675+6.37930071677729i</t>
  </si>
  <si>
    <t>-12.3529748244426-27.3649886794988i</t>
  </si>
  <si>
    <t>34.3081217543208-48.2186258069506i</t>
  </si>
  <si>
    <t>-12.3062306917658-37.4640084428976i</t>
  </si>
  <si>
    <t>-38.4873854139685+20.2200048998845i</t>
  </si>
  <si>
    <t>-52.8710034211984-3.65421635585075i</t>
  </si>
  <si>
    <t>-22.0354017170675-16.669889128216i</t>
  </si>
  <si>
    <t>-92.4341268140952-5.35505480499709i</t>
  </si>
  <si>
    <t>100.413960277356-49.465470919084i</t>
  </si>
  <si>
    <t>-49.6528471791062-30.0757645666739i</t>
  </si>
  <si>
    <t>-1.05673443352263-12.3262018313454i</t>
  </si>
  <si>
    <t>-1.17991614559017-46.4268402438157i</t>
  </si>
  <si>
    <t>13.8704660701586-24.1118179518922i</t>
  </si>
  <si>
    <t>-32.3455512397319-15.1465712924892i</t>
  </si>
  <si>
    <t>-14.553454107901+23.7201706232696i</t>
  </si>
  <si>
    <t>24.6606416286557-37.9196612402463i</t>
  </si>
  <si>
    <t>-12.3225275323636-36.7197141017547i</t>
  </si>
  <si>
    <t>-6.70159670566057+4.68717575600599i</t>
  </si>
  <si>
    <t>13.4712155224319+4.66250488950035i</t>
  </si>
  <si>
    <t>3.68536191327918-21.9583510299572i</t>
  </si>
  <si>
    <t>-3.16897180772734-22.4751564669589i</t>
  </si>
  <si>
    <t>23.7403519559964-39.7723560179749i</t>
  </si>
  <si>
    <t>27.0530760935459-77.6538195827531i</t>
  </si>
  <si>
    <t>10.0544651087883-45.6290130738381i</t>
  </si>
  <si>
    <t>21.4548902245014-16.3923802844224i</t>
  </si>
  <si>
    <t>24.2754564276404+10.439672718017i</t>
  </si>
  <si>
    <t>-4.34244999621693+1.92775696737299i</t>
  </si>
  <si>
    <t>7.67718233441069-33.080016066625i</t>
  </si>
  <si>
    <t>17.4010770383567-2.7746995757684i</t>
  </si>
  <si>
    <t>2.72289680818836-6.09253608506682i</t>
  </si>
  <si>
    <t>-34.4920256650937-23.0958201627555i</t>
  </si>
  <si>
    <t>-35.9748141782968-39.0131274260706i</t>
  </si>
  <si>
    <t>2.76843680149882-40.475712559701i</t>
  </si>
  <si>
    <t>-58.8777074443421+18.5178029571607i</t>
  </si>
  <si>
    <t>-23.1330181928457-12.8947699186245i</t>
  </si>
  <si>
    <t>-16.6240833652472-10.9422541733306i</t>
  </si>
  <si>
    <t>-12.5125089066101-42.0231863212023i</t>
  </si>
  <si>
    <t>-6.98701360021123-50.0789961227097i</t>
  </si>
  <si>
    <t>43.4140050294765-13.3468190720238i</t>
  </si>
  <si>
    <t>-31.4694043855825+2.46841700720067i</t>
  </si>
  <si>
    <t>-34.5100332714361-11.791316354924i</t>
  </si>
  <si>
    <t>-33.1971864643339-93.3128636628741i</t>
  </si>
  <si>
    <t>-33.35232947352-9.6091158846545i</t>
  </si>
  <si>
    <t>30.5035147262809-87.9802269390596i</t>
  </si>
  <si>
    <t>-40.5050972452534-80.822364560336i</t>
  </si>
  <si>
    <t>-47.4943132465319-104.799104570429i</t>
  </si>
  <si>
    <t>-49.7881215942246-117.722785270187i</t>
  </si>
  <si>
    <t>-28.6117008259592-141.114698970974i</t>
  </si>
  <si>
    <t>-44.3315619203668-187.327601992477i</t>
  </si>
  <si>
    <t>-110.980037105164-349.005569390645i</t>
  </si>
  <si>
    <t>-514.27606744602-1257.35474160488i</t>
  </si>
  <si>
    <t>235.871335279454+587.472685170496i</t>
  </si>
  <si>
    <t>70.3019478993851+242.741830896381i</t>
  </si>
  <si>
    <t>47.944586066843+177.298826016513i</t>
  </si>
  <si>
    <t>69.6495088497504+89.1802909341619i</t>
  </si>
  <si>
    <t>-2.63892500889508+18.7676326540928i</t>
  </si>
  <si>
    <t>34.7300501012955+50.9589034833885i</t>
  </si>
  <si>
    <t>16.1722307573528+62.1180920150075i</t>
  </si>
  <si>
    <t>7.78113362248273+86.1148205253369i</t>
  </si>
  <si>
    <t>32.581355223824+7.91452817878708i</t>
  </si>
  <si>
    <t>16.202997453863+86.4296792598854i</t>
  </si>
  <si>
    <t>32.9440947347502+61.68115567822i</t>
  </si>
  <si>
    <t>19.501320986772+27.6418897720934i</t>
  </si>
  <si>
    <t>14.1111665984761+10.9705032690196i</t>
  </si>
  <si>
    <t>22.3726542085924+37.8444590421011i</t>
  </si>
  <si>
    <t>-15.1332884157043+13.9368414075243i</t>
  </si>
  <si>
    <t>-12.1908551089455-3.29893215977456i</t>
  </si>
  <si>
    <t>10.1862133665981+25.8329457509954i</t>
  </si>
  <si>
    <t>-32.5755429795472-2.87510993269929i</t>
  </si>
  <si>
    <t>-7.81158622637656-4.85182569614948i</t>
  </si>
  <si>
    <t>19.3307401387878+4.04256914393527i</t>
  </si>
  <si>
    <t>-1.72173954853994-16.6754309948906i</t>
  </si>
  <si>
    <t>9.7327169515622+29.6136374190514i</t>
  </si>
  <si>
    <t>-23.0148743529637+6.56663247952546i</t>
  </si>
  <si>
    <t>-20.1617556053428+19.9890494481773i</t>
  </si>
  <si>
    <t>-71.9699325373801-61.6573188195608i</t>
  </si>
  <si>
    <t>50.4065349624255+1.4185946772001i</t>
  </si>
  <si>
    <t>43.3945924959237-23.3070626940583i</t>
  </si>
  <si>
    <t>-7.02714968615963+40.7755056600024i</t>
  </si>
  <si>
    <t>24.725332044646+16.8173834333594i</t>
  </si>
  <si>
    <t>-20.3990282634227-6.17084033053167i</t>
  </si>
  <si>
    <t>-0.146423312767407+5.46842847862261i</t>
  </si>
  <si>
    <t>14.8762916388724-46.5078302232706i</t>
  </si>
  <si>
    <t>40.6442948071917-17.4436301282535i</t>
  </si>
  <si>
    <t>-14.2853446173828-15.0904501339003i</t>
  </si>
  <si>
    <t>-9.95655696142408+17.2864870279437i</t>
  </si>
  <si>
    <t>41.2455604802377-17.9560116942959i</t>
  </si>
  <si>
    <t>55.2885118878214-54.2852348161777i</t>
  </si>
  <si>
    <t>-66.293804893929-31.9307554472144i</t>
  </si>
  <si>
    <t>-20.9891023681387-22.9046621188411i</t>
  </si>
  <si>
    <t>41.066682554546-61.5204529307681i</t>
  </si>
  <si>
    <t>39.9293780611365-25.7866843139011i</t>
  </si>
  <si>
    <t>-111.241337890716-95.1657984252006i</t>
  </si>
  <si>
    <t>DFTs</t>
  </si>
  <si>
    <t>Amplitudes</t>
  </si>
  <si>
    <t>Power</t>
  </si>
  <si>
    <t>Frequencies</t>
  </si>
  <si>
    <r>
      <t>k=Number of DFT coefficients (k=1,2,..,N-1) --&gt; Has to be 2</t>
    </r>
    <r>
      <rPr>
        <vertAlign val="superscript"/>
        <sz val="11"/>
        <color theme="1"/>
        <rFont val="Calibri"/>
        <family val="2"/>
        <scheme val="minor"/>
      </rPr>
      <t>n</t>
    </r>
  </si>
  <si>
    <t>N=Number of observations</t>
  </si>
  <si>
    <t>T=Total time (number of years in this case)</t>
  </si>
  <si>
    <t>T=Total time (number of months in this case)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</si>
  <si>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  <scheme val="minor"/>
      </rPr>
      <t>t=time increments</t>
    </r>
    <r>
      <rPr>
        <sz val="11"/>
        <rFont val="Calibri"/>
        <family val="1"/>
        <charset val="2"/>
        <scheme val="minor"/>
      </rPr>
      <t xml:space="preserve"> in years</t>
    </r>
  </si>
  <si>
    <r>
      <t>f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1"/>
        <charset val="2"/>
        <scheme val="minor"/>
      </rPr>
      <t>=sampling rate per year</t>
    </r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</si>
  <si>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  <scheme val="minor"/>
      </rPr>
      <t>t=Time increments</t>
    </r>
    <r>
      <rPr>
        <sz val="11"/>
        <rFont val="Calibri"/>
        <family val="1"/>
        <charset val="2"/>
        <scheme val="minor"/>
      </rPr>
      <t xml:space="preserve"> in months</t>
    </r>
  </si>
  <si>
    <r>
      <t>f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1"/>
        <charset val="2"/>
        <scheme val="minor"/>
      </rPr>
      <t>=Sampling rate per months</t>
    </r>
  </si>
  <si>
    <r>
      <t>f</t>
    </r>
    <r>
      <rPr>
        <vertAlign val="subscript"/>
        <sz val="11"/>
        <rFont val="Calibri"/>
        <family val="2"/>
        <scheme val="minor"/>
      </rPr>
      <t>f</t>
    </r>
    <r>
      <rPr>
        <sz val="11"/>
        <rFont val="Calibri"/>
        <family val="2"/>
        <scheme val="minor"/>
      </rPr>
      <t>=Folding frequency</t>
    </r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</si>
  <si>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f=</t>
    </r>
    <r>
      <rPr>
        <sz val="11"/>
        <rFont val="Calibri"/>
        <family val="2"/>
        <scheme val="minor"/>
      </rPr>
      <t>Frequency increments</t>
    </r>
    <r>
      <rPr>
        <sz val="11"/>
        <rFont val="Calibri"/>
        <family val="1"/>
        <charset val="2"/>
        <scheme val="minor"/>
      </rPr>
      <t xml:space="preserve"> per month</t>
    </r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</si>
  <si>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f=</t>
    </r>
    <r>
      <rPr>
        <sz val="11"/>
        <rFont val="Calibri"/>
        <family val="2"/>
        <scheme val="minor"/>
      </rPr>
      <t>Frequency increments</t>
    </r>
    <r>
      <rPr>
        <sz val="11"/>
        <rFont val="Calibri"/>
        <family val="1"/>
        <charset val="2"/>
        <scheme val="minor"/>
      </rPr>
      <t xml:space="preserve"> per year</t>
    </r>
  </si>
  <si>
    <t>Phase</t>
  </si>
  <si>
    <t>Mk</t>
  </si>
  <si>
    <t>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</si>
</sst>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1"/>
      <name val="Symbol"/>
      <family val="1"/>
      <charset val="2"/>
    </font>
    <font>
      <sz val="11"/>
      <name val="Calibri"/>
      <family val="2"/>
    </font>
    <font>
      <sz val="11"/>
      <name val="Calibri"/>
      <family val="1"/>
      <charset val="2"/>
      <scheme val="minor"/>
    </font>
    <font>
      <vertAlign val="sub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3">
    <xf numFmtId="0" fontId="0" fillId="0" borderId="0" xfId="0"/>
    <xf numFmtId="164" fontId="2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2" applyFont="1"/>
    <xf numFmtId="0" fontId="2" fillId="0" borderId="0" xfId="2" quotePrefix="1" applyFont="1"/>
    <xf numFmtId="165" fontId="0" fillId="0" borderId="0" xfId="0" applyNumberFormat="1"/>
    <xf numFmtId="2" fontId="0" fillId="0" borderId="0" xfId="0" applyNumberFormat="1"/>
    <xf numFmtId="165" fontId="2" fillId="0" borderId="0" xfId="2" quotePrefix="1" applyNumberFormat="1" applyFont="1"/>
    <xf numFmtId="165" fontId="2" fillId="0" borderId="0" xfId="2" applyNumberFormat="1" applyFont="1"/>
    <xf numFmtId="165" fontId="0" fillId="2" borderId="0" xfId="0" applyNumberFormat="1" applyFill="1"/>
    <xf numFmtId="0" fontId="3" fillId="0" borderId="0" xfId="1"/>
    <xf numFmtId="0" fontId="8" fillId="0" borderId="0" xfId="2" applyFont="1"/>
    <xf numFmtId="0" fontId="0" fillId="2" borderId="0" xfId="0" applyFill="1"/>
  </cellXfs>
  <cellStyles count="3">
    <cellStyle name="Hyperlink" xfId="1" builtinId="8"/>
    <cellStyle name="Normal" xfId="0" builtinId="0"/>
    <cellStyle name="Normal 2" xfId="2" xr:uid="{EBA23331-C273-4E60-95D0-D4CE3EA86E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Average monthly temperature in deg C in Sheffield Jan 1977-Aug</a:t>
            </a:r>
            <a:r>
              <a:rPr lang="en-GB" baseline="0"/>
              <a:t> 2019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Sheet1!$C$5:$C$516</c:f>
              <c:numCache>
                <c:formatCode>0.0</c:formatCode>
                <c:ptCount val="512"/>
                <c:pt idx="0">
                  <c:v>2.1</c:v>
                </c:pt>
                <c:pt idx="1">
                  <c:v>3.6</c:v>
                </c:pt>
                <c:pt idx="2">
                  <c:v>5.4</c:v>
                </c:pt>
                <c:pt idx="3">
                  <c:v>6.6</c:v>
                </c:pt>
                <c:pt idx="4">
                  <c:v>10</c:v>
                </c:pt>
                <c:pt idx="5">
                  <c:v>12.2</c:v>
                </c:pt>
                <c:pt idx="6">
                  <c:v>15.6</c:v>
                </c:pt>
                <c:pt idx="7">
                  <c:v>15.3</c:v>
                </c:pt>
                <c:pt idx="8">
                  <c:v>12.8</c:v>
                </c:pt>
                <c:pt idx="9">
                  <c:v>10.7</c:v>
                </c:pt>
                <c:pt idx="10">
                  <c:v>5.7</c:v>
                </c:pt>
                <c:pt idx="11">
                  <c:v>5.3</c:v>
                </c:pt>
                <c:pt idx="12">
                  <c:v>2.9</c:v>
                </c:pt>
                <c:pt idx="13">
                  <c:v>1.8</c:v>
                </c:pt>
                <c:pt idx="14">
                  <c:v>6.3</c:v>
                </c:pt>
                <c:pt idx="15">
                  <c:v>5.9</c:v>
                </c:pt>
                <c:pt idx="16">
                  <c:v>11.4</c:v>
                </c:pt>
                <c:pt idx="17">
                  <c:v>13.3</c:v>
                </c:pt>
                <c:pt idx="18">
                  <c:v>14.2</c:v>
                </c:pt>
                <c:pt idx="19">
                  <c:v>14.7</c:v>
                </c:pt>
                <c:pt idx="20">
                  <c:v>13.5</c:v>
                </c:pt>
                <c:pt idx="21">
                  <c:v>11.6</c:v>
                </c:pt>
                <c:pt idx="22">
                  <c:v>8.1999999999999993</c:v>
                </c:pt>
                <c:pt idx="23">
                  <c:v>2.6</c:v>
                </c:pt>
                <c:pt idx="24">
                  <c:v>-0.2</c:v>
                </c:pt>
                <c:pt idx="25">
                  <c:v>0.5</c:v>
                </c:pt>
                <c:pt idx="26">
                  <c:v>3.8</c:v>
                </c:pt>
                <c:pt idx="27">
                  <c:v>7.4</c:v>
                </c:pt>
                <c:pt idx="28">
                  <c:v>9.5</c:v>
                </c:pt>
                <c:pt idx="29">
                  <c:v>14.2</c:v>
                </c:pt>
                <c:pt idx="30">
                  <c:v>15.8</c:v>
                </c:pt>
                <c:pt idx="31">
                  <c:v>14.8</c:v>
                </c:pt>
                <c:pt idx="32">
                  <c:v>12.9</c:v>
                </c:pt>
                <c:pt idx="33">
                  <c:v>10.4</c:v>
                </c:pt>
                <c:pt idx="34">
                  <c:v>6.3</c:v>
                </c:pt>
                <c:pt idx="35">
                  <c:v>5.2</c:v>
                </c:pt>
                <c:pt idx="36">
                  <c:v>1.9</c:v>
                </c:pt>
                <c:pt idx="37">
                  <c:v>4.7</c:v>
                </c:pt>
                <c:pt idx="38">
                  <c:v>4.2</c:v>
                </c:pt>
                <c:pt idx="39">
                  <c:v>8.8000000000000007</c:v>
                </c:pt>
                <c:pt idx="40">
                  <c:v>10.9</c:v>
                </c:pt>
                <c:pt idx="41">
                  <c:v>13.5</c:v>
                </c:pt>
                <c:pt idx="42">
                  <c:v>14.1</c:v>
                </c:pt>
                <c:pt idx="43">
                  <c:v>15.2</c:v>
                </c:pt>
                <c:pt idx="44">
                  <c:v>14.2</c:v>
                </c:pt>
                <c:pt idx="45">
                  <c:v>8.3000000000000007</c:v>
                </c:pt>
                <c:pt idx="46">
                  <c:v>5.9</c:v>
                </c:pt>
                <c:pt idx="47">
                  <c:v>5.4</c:v>
                </c:pt>
                <c:pt idx="48">
                  <c:v>4.5</c:v>
                </c:pt>
                <c:pt idx="49">
                  <c:v>2.7</c:v>
                </c:pt>
                <c:pt idx="50">
                  <c:v>6.9</c:v>
                </c:pt>
                <c:pt idx="51">
                  <c:v>7.2</c:v>
                </c:pt>
                <c:pt idx="52">
                  <c:v>11.1</c:v>
                </c:pt>
                <c:pt idx="53">
                  <c:v>13.3</c:v>
                </c:pt>
                <c:pt idx="54">
                  <c:v>15.7</c:v>
                </c:pt>
                <c:pt idx="55">
                  <c:v>16.2</c:v>
                </c:pt>
                <c:pt idx="56">
                  <c:v>14.2</c:v>
                </c:pt>
                <c:pt idx="57">
                  <c:v>7.8</c:v>
                </c:pt>
                <c:pt idx="58">
                  <c:v>7.3</c:v>
                </c:pt>
                <c:pt idx="59">
                  <c:v>0.2</c:v>
                </c:pt>
                <c:pt idx="60">
                  <c:v>2.5</c:v>
                </c:pt>
                <c:pt idx="61">
                  <c:v>4.4000000000000004</c:v>
                </c:pt>
                <c:pt idx="62">
                  <c:v>5.8</c:v>
                </c:pt>
                <c:pt idx="63">
                  <c:v>8.8000000000000007</c:v>
                </c:pt>
                <c:pt idx="64">
                  <c:v>11.6</c:v>
                </c:pt>
                <c:pt idx="65">
                  <c:v>14.8</c:v>
                </c:pt>
                <c:pt idx="66">
                  <c:v>16.5</c:v>
                </c:pt>
                <c:pt idx="67">
                  <c:v>15.3</c:v>
                </c:pt>
                <c:pt idx="68">
                  <c:v>13.9</c:v>
                </c:pt>
                <c:pt idx="69">
                  <c:v>9.8000000000000007</c:v>
                </c:pt>
                <c:pt idx="70">
                  <c:v>7.3</c:v>
                </c:pt>
                <c:pt idx="71">
                  <c:v>4</c:v>
                </c:pt>
                <c:pt idx="72">
                  <c:v>6.2</c:v>
                </c:pt>
                <c:pt idx="73">
                  <c:v>1.1000000000000001</c:v>
                </c:pt>
                <c:pt idx="74">
                  <c:v>6</c:v>
                </c:pt>
                <c:pt idx="75">
                  <c:v>6.4</c:v>
                </c:pt>
                <c:pt idx="76">
                  <c:v>9.8000000000000007</c:v>
                </c:pt>
                <c:pt idx="77">
                  <c:v>13.7</c:v>
                </c:pt>
                <c:pt idx="78">
                  <c:v>19.3</c:v>
                </c:pt>
                <c:pt idx="79">
                  <c:v>17.399999999999999</c:v>
                </c:pt>
                <c:pt idx="80">
                  <c:v>12.6</c:v>
                </c:pt>
                <c:pt idx="81">
                  <c:v>10.1</c:v>
                </c:pt>
                <c:pt idx="82">
                  <c:v>7.3</c:v>
                </c:pt>
                <c:pt idx="83">
                  <c:v>5.5</c:v>
                </c:pt>
                <c:pt idx="84">
                  <c:v>2.8</c:v>
                </c:pt>
                <c:pt idx="85">
                  <c:v>2.8</c:v>
                </c:pt>
                <c:pt idx="86">
                  <c:v>4.3</c:v>
                </c:pt>
                <c:pt idx="87">
                  <c:v>8.1</c:v>
                </c:pt>
                <c:pt idx="88">
                  <c:v>10.3</c:v>
                </c:pt>
                <c:pt idx="89">
                  <c:v>14.4</c:v>
                </c:pt>
                <c:pt idx="90">
                  <c:v>16.899999999999999</c:v>
                </c:pt>
                <c:pt idx="91">
                  <c:v>17.399999999999999</c:v>
                </c:pt>
                <c:pt idx="92">
                  <c:v>13.1</c:v>
                </c:pt>
                <c:pt idx="93">
                  <c:v>10.5</c:v>
                </c:pt>
                <c:pt idx="94">
                  <c:v>7.4</c:v>
                </c:pt>
                <c:pt idx="95">
                  <c:v>4.8</c:v>
                </c:pt>
                <c:pt idx="96">
                  <c:v>1.1000000000000001</c:v>
                </c:pt>
                <c:pt idx="97">
                  <c:v>2.2999999999999998</c:v>
                </c:pt>
                <c:pt idx="98">
                  <c:v>4.5</c:v>
                </c:pt>
                <c:pt idx="99">
                  <c:v>7.7</c:v>
                </c:pt>
                <c:pt idx="100">
                  <c:v>12.4</c:v>
                </c:pt>
                <c:pt idx="101">
                  <c:v>12.2</c:v>
                </c:pt>
                <c:pt idx="102">
                  <c:v>16</c:v>
                </c:pt>
                <c:pt idx="103">
                  <c:v>14.3</c:v>
                </c:pt>
                <c:pt idx="104">
                  <c:v>14.3</c:v>
                </c:pt>
                <c:pt idx="105">
                  <c:v>11.2</c:v>
                </c:pt>
                <c:pt idx="106">
                  <c:v>3.6</c:v>
                </c:pt>
                <c:pt idx="107">
                  <c:v>5.8</c:v>
                </c:pt>
                <c:pt idx="108">
                  <c:v>2.6</c:v>
                </c:pt>
                <c:pt idx="109">
                  <c:v>-1.5</c:v>
                </c:pt>
                <c:pt idx="110">
                  <c:v>4.7</c:v>
                </c:pt>
                <c:pt idx="111">
                  <c:v>5.5</c:v>
                </c:pt>
                <c:pt idx="112">
                  <c:v>11.2</c:v>
                </c:pt>
                <c:pt idx="113">
                  <c:v>14.6</c:v>
                </c:pt>
                <c:pt idx="114">
                  <c:v>15.7</c:v>
                </c:pt>
                <c:pt idx="115">
                  <c:v>13.4</c:v>
                </c:pt>
                <c:pt idx="116">
                  <c:v>12.2</c:v>
                </c:pt>
                <c:pt idx="117">
                  <c:v>10.9</c:v>
                </c:pt>
                <c:pt idx="118">
                  <c:v>5.9</c:v>
                </c:pt>
                <c:pt idx="119">
                  <c:v>4.5</c:v>
                </c:pt>
                <c:pt idx="120">
                  <c:v>-0.1</c:v>
                </c:pt>
                <c:pt idx="121">
                  <c:v>2.5</c:v>
                </c:pt>
                <c:pt idx="122">
                  <c:v>4.0999999999999996</c:v>
                </c:pt>
                <c:pt idx="123">
                  <c:v>10.3</c:v>
                </c:pt>
                <c:pt idx="124">
                  <c:v>10.5</c:v>
                </c:pt>
                <c:pt idx="125">
                  <c:v>12</c:v>
                </c:pt>
                <c:pt idx="126">
                  <c:v>14.6</c:v>
                </c:pt>
                <c:pt idx="127">
                  <c:v>15.5</c:v>
                </c:pt>
                <c:pt idx="128">
                  <c:v>13.1</c:v>
                </c:pt>
                <c:pt idx="129">
                  <c:v>9.4</c:v>
                </c:pt>
                <c:pt idx="130">
                  <c:v>6.6</c:v>
                </c:pt>
                <c:pt idx="131">
                  <c:v>5.7</c:v>
                </c:pt>
                <c:pt idx="132">
                  <c:v>4.9000000000000004</c:v>
                </c:pt>
                <c:pt idx="133">
                  <c:v>4.5999999999999996</c:v>
                </c:pt>
                <c:pt idx="134">
                  <c:v>5.5</c:v>
                </c:pt>
                <c:pt idx="135">
                  <c:v>8.1</c:v>
                </c:pt>
                <c:pt idx="136">
                  <c:v>11.5</c:v>
                </c:pt>
                <c:pt idx="137">
                  <c:v>14.8</c:v>
                </c:pt>
                <c:pt idx="138">
                  <c:v>14.7</c:v>
                </c:pt>
                <c:pt idx="139">
                  <c:v>15.8</c:v>
                </c:pt>
                <c:pt idx="140">
                  <c:v>12.4</c:v>
                </c:pt>
                <c:pt idx="141">
                  <c:v>9.8000000000000007</c:v>
                </c:pt>
                <c:pt idx="142">
                  <c:v>5.7</c:v>
                </c:pt>
                <c:pt idx="143">
                  <c:v>7.5</c:v>
                </c:pt>
                <c:pt idx="144">
                  <c:v>6.3</c:v>
                </c:pt>
                <c:pt idx="145">
                  <c:v>5.7</c:v>
                </c:pt>
                <c:pt idx="146">
                  <c:v>7</c:v>
                </c:pt>
                <c:pt idx="147">
                  <c:v>6.1</c:v>
                </c:pt>
                <c:pt idx="148">
                  <c:v>13.3</c:v>
                </c:pt>
                <c:pt idx="149">
                  <c:v>15</c:v>
                </c:pt>
                <c:pt idx="150">
                  <c:v>17.8</c:v>
                </c:pt>
                <c:pt idx="151">
                  <c:v>16.3</c:v>
                </c:pt>
                <c:pt idx="152">
                  <c:v>14.5</c:v>
                </c:pt>
                <c:pt idx="153">
                  <c:v>11.5</c:v>
                </c:pt>
                <c:pt idx="154">
                  <c:v>6.4</c:v>
                </c:pt>
                <c:pt idx="155">
                  <c:v>4.5</c:v>
                </c:pt>
                <c:pt idx="156">
                  <c:v>6.3</c:v>
                </c:pt>
                <c:pt idx="157">
                  <c:v>6.8</c:v>
                </c:pt>
                <c:pt idx="158">
                  <c:v>8.4</c:v>
                </c:pt>
                <c:pt idx="159">
                  <c:v>8.4</c:v>
                </c:pt>
                <c:pt idx="160">
                  <c:v>12.9</c:v>
                </c:pt>
                <c:pt idx="161">
                  <c:v>13.7</c:v>
                </c:pt>
                <c:pt idx="162">
                  <c:v>16.7</c:v>
                </c:pt>
                <c:pt idx="163">
                  <c:v>18.3</c:v>
                </c:pt>
                <c:pt idx="164">
                  <c:v>13</c:v>
                </c:pt>
                <c:pt idx="165">
                  <c:v>11.3</c:v>
                </c:pt>
                <c:pt idx="166">
                  <c:v>6.6</c:v>
                </c:pt>
                <c:pt idx="167">
                  <c:v>4.4000000000000004</c:v>
                </c:pt>
                <c:pt idx="168">
                  <c:v>2.4</c:v>
                </c:pt>
                <c:pt idx="169">
                  <c:v>1.9</c:v>
                </c:pt>
                <c:pt idx="170">
                  <c:v>7.8</c:v>
                </c:pt>
                <c:pt idx="171">
                  <c:v>8</c:v>
                </c:pt>
                <c:pt idx="172">
                  <c:v>11.2</c:v>
                </c:pt>
                <c:pt idx="173">
                  <c:v>12.1</c:v>
                </c:pt>
                <c:pt idx="174">
                  <c:v>17.5</c:v>
                </c:pt>
                <c:pt idx="175">
                  <c:v>17.2</c:v>
                </c:pt>
                <c:pt idx="176">
                  <c:v>14.6</c:v>
                </c:pt>
                <c:pt idx="177">
                  <c:v>10</c:v>
                </c:pt>
                <c:pt idx="178">
                  <c:v>6.4</c:v>
                </c:pt>
                <c:pt idx="179">
                  <c:v>5.2</c:v>
                </c:pt>
                <c:pt idx="180">
                  <c:v>3.8</c:v>
                </c:pt>
                <c:pt idx="181">
                  <c:v>5.8</c:v>
                </c:pt>
                <c:pt idx="182">
                  <c:v>7</c:v>
                </c:pt>
                <c:pt idx="183">
                  <c:v>8.4</c:v>
                </c:pt>
                <c:pt idx="184">
                  <c:v>13.8</c:v>
                </c:pt>
                <c:pt idx="185">
                  <c:v>16.5</c:v>
                </c:pt>
                <c:pt idx="186">
                  <c:v>16.2</c:v>
                </c:pt>
                <c:pt idx="187">
                  <c:v>15.1</c:v>
                </c:pt>
                <c:pt idx="188">
                  <c:v>13</c:v>
                </c:pt>
                <c:pt idx="189">
                  <c:v>7.5</c:v>
                </c:pt>
                <c:pt idx="190">
                  <c:v>7</c:v>
                </c:pt>
                <c:pt idx="191">
                  <c:v>3.7</c:v>
                </c:pt>
                <c:pt idx="192">
                  <c:v>5.4</c:v>
                </c:pt>
                <c:pt idx="193">
                  <c:v>5.0999999999999996</c:v>
                </c:pt>
                <c:pt idx="194">
                  <c:v>6.6</c:v>
                </c:pt>
                <c:pt idx="195">
                  <c:v>9.4</c:v>
                </c:pt>
                <c:pt idx="196">
                  <c:v>11.5</c:v>
                </c:pt>
                <c:pt idx="197">
                  <c:v>15</c:v>
                </c:pt>
                <c:pt idx="198">
                  <c:v>15.4</c:v>
                </c:pt>
                <c:pt idx="199">
                  <c:v>14.6</c:v>
                </c:pt>
                <c:pt idx="200">
                  <c:v>13</c:v>
                </c:pt>
                <c:pt idx="201">
                  <c:v>8</c:v>
                </c:pt>
                <c:pt idx="202">
                  <c:v>4.2</c:v>
                </c:pt>
                <c:pt idx="203">
                  <c:v>4.5</c:v>
                </c:pt>
                <c:pt idx="204">
                  <c:v>4.7</c:v>
                </c:pt>
                <c:pt idx="205">
                  <c:v>2.4</c:v>
                </c:pt>
                <c:pt idx="206">
                  <c:v>7.1</c:v>
                </c:pt>
                <c:pt idx="207">
                  <c:v>8.1999999999999993</c:v>
                </c:pt>
                <c:pt idx="208">
                  <c:v>10</c:v>
                </c:pt>
                <c:pt idx="209">
                  <c:v>14.9</c:v>
                </c:pt>
                <c:pt idx="210">
                  <c:v>18.3</c:v>
                </c:pt>
                <c:pt idx="211">
                  <c:v>15.7</c:v>
                </c:pt>
                <c:pt idx="212">
                  <c:v>12.4</c:v>
                </c:pt>
                <c:pt idx="213">
                  <c:v>9.6999999999999993</c:v>
                </c:pt>
                <c:pt idx="214">
                  <c:v>9.3000000000000007</c:v>
                </c:pt>
                <c:pt idx="215">
                  <c:v>6.1</c:v>
                </c:pt>
                <c:pt idx="216">
                  <c:v>4.0999999999999996</c:v>
                </c:pt>
                <c:pt idx="217">
                  <c:v>6</c:v>
                </c:pt>
                <c:pt idx="218">
                  <c:v>5.3</c:v>
                </c:pt>
                <c:pt idx="219">
                  <c:v>9.1999999999999993</c:v>
                </c:pt>
                <c:pt idx="220">
                  <c:v>12.1</c:v>
                </c:pt>
                <c:pt idx="221">
                  <c:v>14.5</c:v>
                </c:pt>
                <c:pt idx="222">
                  <c:v>19.2</c:v>
                </c:pt>
                <c:pt idx="223">
                  <c:v>19.3</c:v>
                </c:pt>
                <c:pt idx="224">
                  <c:v>14</c:v>
                </c:pt>
                <c:pt idx="225">
                  <c:v>12.9</c:v>
                </c:pt>
                <c:pt idx="226">
                  <c:v>7.7</c:v>
                </c:pt>
                <c:pt idx="227">
                  <c:v>2.1</c:v>
                </c:pt>
                <c:pt idx="228">
                  <c:v>3.6</c:v>
                </c:pt>
                <c:pt idx="229">
                  <c:v>2.7</c:v>
                </c:pt>
                <c:pt idx="230">
                  <c:v>4</c:v>
                </c:pt>
                <c:pt idx="231">
                  <c:v>8.4</c:v>
                </c:pt>
                <c:pt idx="232">
                  <c:v>9.4</c:v>
                </c:pt>
                <c:pt idx="233">
                  <c:v>14.7</c:v>
                </c:pt>
                <c:pt idx="234">
                  <c:v>16.899999999999999</c:v>
                </c:pt>
                <c:pt idx="235">
                  <c:v>17</c:v>
                </c:pt>
                <c:pt idx="236">
                  <c:v>13.5</c:v>
                </c:pt>
                <c:pt idx="237">
                  <c:v>11.3</c:v>
                </c:pt>
                <c:pt idx="238">
                  <c:v>5.7</c:v>
                </c:pt>
                <c:pt idx="239">
                  <c:v>2.8</c:v>
                </c:pt>
                <c:pt idx="240">
                  <c:v>2.6</c:v>
                </c:pt>
                <c:pt idx="241">
                  <c:v>6.5</c:v>
                </c:pt>
                <c:pt idx="242">
                  <c:v>8.6999999999999993</c:v>
                </c:pt>
                <c:pt idx="243">
                  <c:v>9.1999999999999993</c:v>
                </c:pt>
                <c:pt idx="244">
                  <c:v>11.7</c:v>
                </c:pt>
                <c:pt idx="245">
                  <c:v>13.8</c:v>
                </c:pt>
                <c:pt idx="246">
                  <c:v>17.100000000000001</c:v>
                </c:pt>
                <c:pt idx="247">
                  <c:v>18.8</c:v>
                </c:pt>
                <c:pt idx="248">
                  <c:v>13.9</c:v>
                </c:pt>
                <c:pt idx="249">
                  <c:v>10</c:v>
                </c:pt>
                <c:pt idx="250">
                  <c:v>8.3000000000000007</c:v>
                </c:pt>
                <c:pt idx="251">
                  <c:v>6.1</c:v>
                </c:pt>
                <c:pt idx="252">
                  <c:v>5.0999999999999996</c:v>
                </c:pt>
                <c:pt idx="253">
                  <c:v>8.3000000000000007</c:v>
                </c:pt>
                <c:pt idx="254">
                  <c:v>8.1</c:v>
                </c:pt>
                <c:pt idx="255">
                  <c:v>7.8</c:v>
                </c:pt>
                <c:pt idx="256">
                  <c:v>13</c:v>
                </c:pt>
                <c:pt idx="257">
                  <c:v>14</c:v>
                </c:pt>
                <c:pt idx="258">
                  <c:v>15.7</c:v>
                </c:pt>
                <c:pt idx="259">
                  <c:v>16.100000000000001</c:v>
                </c:pt>
                <c:pt idx="260">
                  <c:v>14.6</c:v>
                </c:pt>
                <c:pt idx="261">
                  <c:v>10.1</c:v>
                </c:pt>
                <c:pt idx="262">
                  <c:v>6.2</c:v>
                </c:pt>
                <c:pt idx="263">
                  <c:v>5.5</c:v>
                </c:pt>
                <c:pt idx="264">
                  <c:v>5.4</c:v>
                </c:pt>
                <c:pt idx="265">
                  <c:v>5.4</c:v>
                </c:pt>
                <c:pt idx="266">
                  <c:v>7.5</c:v>
                </c:pt>
                <c:pt idx="267">
                  <c:v>9.8000000000000007</c:v>
                </c:pt>
                <c:pt idx="268">
                  <c:v>13.5</c:v>
                </c:pt>
                <c:pt idx="269">
                  <c:v>13.8</c:v>
                </c:pt>
                <c:pt idx="270">
                  <c:v>18.3</c:v>
                </c:pt>
                <c:pt idx="271">
                  <c:v>16.100000000000001</c:v>
                </c:pt>
                <c:pt idx="272">
                  <c:v>15.9</c:v>
                </c:pt>
                <c:pt idx="273">
                  <c:v>10.9</c:v>
                </c:pt>
                <c:pt idx="274">
                  <c:v>7.9</c:v>
                </c:pt>
                <c:pt idx="275">
                  <c:v>4.5999999999999996</c:v>
                </c:pt>
                <c:pt idx="276">
                  <c:v>6</c:v>
                </c:pt>
                <c:pt idx="277">
                  <c:v>6.5</c:v>
                </c:pt>
                <c:pt idx="278">
                  <c:v>7.7</c:v>
                </c:pt>
                <c:pt idx="279">
                  <c:v>7.9</c:v>
                </c:pt>
                <c:pt idx="280">
                  <c:v>12.1</c:v>
                </c:pt>
                <c:pt idx="281">
                  <c:v>15.1</c:v>
                </c:pt>
                <c:pt idx="282">
                  <c:v>15.6</c:v>
                </c:pt>
                <c:pt idx="283">
                  <c:v>17.2</c:v>
                </c:pt>
                <c:pt idx="284">
                  <c:v>14.6</c:v>
                </c:pt>
                <c:pt idx="285">
                  <c:v>10.1</c:v>
                </c:pt>
                <c:pt idx="286">
                  <c:v>6.7</c:v>
                </c:pt>
                <c:pt idx="287">
                  <c:v>5.5</c:v>
                </c:pt>
                <c:pt idx="288">
                  <c:v>3</c:v>
                </c:pt>
                <c:pt idx="289">
                  <c:v>4.8</c:v>
                </c:pt>
                <c:pt idx="290">
                  <c:v>4.8</c:v>
                </c:pt>
                <c:pt idx="291">
                  <c:v>6.7</c:v>
                </c:pt>
                <c:pt idx="292">
                  <c:v>13.1</c:v>
                </c:pt>
                <c:pt idx="293">
                  <c:v>14.6</c:v>
                </c:pt>
                <c:pt idx="294">
                  <c:v>17.600000000000001</c:v>
                </c:pt>
                <c:pt idx="295">
                  <c:v>16.899999999999999</c:v>
                </c:pt>
                <c:pt idx="296">
                  <c:v>13</c:v>
                </c:pt>
                <c:pt idx="297">
                  <c:v>13</c:v>
                </c:pt>
                <c:pt idx="298">
                  <c:v>7.9</c:v>
                </c:pt>
                <c:pt idx="299">
                  <c:v>3.7</c:v>
                </c:pt>
                <c:pt idx="300">
                  <c:v>5.4</c:v>
                </c:pt>
                <c:pt idx="301">
                  <c:v>6.9</c:v>
                </c:pt>
                <c:pt idx="302">
                  <c:v>7.8</c:v>
                </c:pt>
                <c:pt idx="303">
                  <c:v>9.4</c:v>
                </c:pt>
                <c:pt idx="304">
                  <c:v>12.2</c:v>
                </c:pt>
                <c:pt idx="305">
                  <c:v>14.7</c:v>
                </c:pt>
                <c:pt idx="306">
                  <c:v>16</c:v>
                </c:pt>
                <c:pt idx="307">
                  <c:v>17</c:v>
                </c:pt>
                <c:pt idx="308">
                  <c:v>14.1</c:v>
                </c:pt>
                <c:pt idx="309">
                  <c:v>9.3000000000000007</c:v>
                </c:pt>
                <c:pt idx="310">
                  <c:v>7.7</c:v>
                </c:pt>
                <c:pt idx="311">
                  <c:v>4.9000000000000004</c:v>
                </c:pt>
                <c:pt idx="312">
                  <c:v>4.7</c:v>
                </c:pt>
                <c:pt idx="313">
                  <c:v>3.3</c:v>
                </c:pt>
                <c:pt idx="314">
                  <c:v>7.6</c:v>
                </c:pt>
                <c:pt idx="315">
                  <c:v>9.8000000000000007</c:v>
                </c:pt>
                <c:pt idx="316">
                  <c:v>12.2</c:v>
                </c:pt>
                <c:pt idx="317">
                  <c:v>15.9</c:v>
                </c:pt>
                <c:pt idx="318">
                  <c:v>17.3</c:v>
                </c:pt>
                <c:pt idx="319">
                  <c:v>17.899999999999999</c:v>
                </c:pt>
                <c:pt idx="320">
                  <c:v>14.5</c:v>
                </c:pt>
                <c:pt idx="321">
                  <c:v>9.1999999999999993</c:v>
                </c:pt>
                <c:pt idx="322">
                  <c:v>7.7</c:v>
                </c:pt>
                <c:pt idx="323">
                  <c:v>4.8</c:v>
                </c:pt>
                <c:pt idx="324">
                  <c:v>5.0999999999999996</c:v>
                </c:pt>
                <c:pt idx="325">
                  <c:v>5.7</c:v>
                </c:pt>
                <c:pt idx="326">
                  <c:v>6.6</c:v>
                </c:pt>
                <c:pt idx="327">
                  <c:v>9.8000000000000007</c:v>
                </c:pt>
                <c:pt idx="328">
                  <c:v>12.7</c:v>
                </c:pt>
                <c:pt idx="329">
                  <c:v>15.4</c:v>
                </c:pt>
                <c:pt idx="330">
                  <c:v>15.9</c:v>
                </c:pt>
                <c:pt idx="331">
                  <c:v>17.3</c:v>
                </c:pt>
                <c:pt idx="332">
                  <c:v>14.8</c:v>
                </c:pt>
                <c:pt idx="333">
                  <c:v>10.3</c:v>
                </c:pt>
                <c:pt idx="334">
                  <c:v>7.6</c:v>
                </c:pt>
                <c:pt idx="335">
                  <c:v>6.2</c:v>
                </c:pt>
                <c:pt idx="336">
                  <c:v>6.1</c:v>
                </c:pt>
                <c:pt idx="337">
                  <c:v>4.5</c:v>
                </c:pt>
                <c:pt idx="338">
                  <c:v>7</c:v>
                </c:pt>
                <c:pt idx="339">
                  <c:v>8.6999999999999993</c:v>
                </c:pt>
                <c:pt idx="340">
                  <c:v>11.5</c:v>
                </c:pt>
                <c:pt idx="341">
                  <c:v>15.7</c:v>
                </c:pt>
                <c:pt idx="342">
                  <c:v>16.8</c:v>
                </c:pt>
                <c:pt idx="343">
                  <c:v>16.399999999999999</c:v>
                </c:pt>
                <c:pt idx="344">
                  <c:v>15</c:v>
                </c:pt>
                <c:pt idx="345">
                  <c:v>12.5</c:v>
                </c:pt>
                <c:pt idx="346">
                  <c:v>6.8</c:v>
                </c:pt>
                <c:pt idx="347">
                  <c:v>4.8</c:v>
                </c:pt>
                <c:pt idx="348">
                  <c:v>4.5</c:v>
                </c:pt>
                <c:pt idx="349">
                  <c:v>4</c:v>
                </c:pt>
                <c:pt idx="350">
                  <c:v>4.5999999999999996</c:v>
                </c:pt>
                <c:pt idx="351">
                  <c:v>8.5</c:v>
                </c:pt>
                <c:pt idx="352">
                  <c:v>12.1</c:v>
                </c:pt>
                <c:pt idx="353">
                  <c:v>16.600000000000001</c:v>
                </c:pt>
                <c:pt idx="354">
                  <c:v>20</c:v>
                </c:pt>
                <c:pt idx="355">
                  <c:v>16.100000000000001</c:v>
                </c:pt>
                <c:pt idx="356">
                  <c:v>16.3</c:v>
                </c:pt>
                <c:pt idx="357">
                  <c:v>12.1</c:v>
                </c:pt>
                <c:pt idx="358">
                  <c:v>7.8</c:v>
                </c:pt>
                <c:pt idx="359">
                  <c:v>6.1</c:v>
                </c:pt>
                <c:pt idx="360">
                  <c:v>6.4</c:v>
                </c:pt>
                <c:pt idx="361">
                  <c:v>5.9</c:v>
                </c:pt>
                <c:pt idx="362">
                  <c:v>6.6</c:v>
                </c:pt>
                <c:pt idx="363">
                  <c:v>11.2</c:v>
                </c:pt>
                <c:pt idx="364">
                  <c:v>11.5</c:v>
                </c:pt>
                <c:pt idx="365">
                  <c:v>14.4</c:v>
                </c:pt>
                <c:pt idx="366">
                  <c:v>14.7</c:v>
                </c:pt>
                <c:pt idx="367">
                  <c:v>15.2</c:v>
                </c:pt>
                <c:pt idx="368">
                  <c:v>13.5</c:v>
                </c:pt>
                <c:pt idx="369">
                  <c:v>10.5</c:v>
                </c:pt>
                <c:pt idx="370">
                  <c:v>7.2</c:v>
                </c:pt>
                <c:pt idx="371">
                  <c:v>4.5</c:v>
                </c:pt>
                <c:pt idx="372">
                  <c:v>5.9</c:v>
                </c:pt>
                <c:pt idx="373">
                  <c:v>4.9000000000000004</c:v>
                </c:pt>
                <c:pt idx="374">
                  <c:v>5.3</c:v>
                </c:pt>
                <c:pt idx="375">
                  <c:v>7.4</c:v>
                </c:pt>
                <c:pt idx="376">
                  <c:v>12.6</c:v>
                </c:pt>
                <c:pt idx="377">
                  <c:v>13.9</c:v>
                </c:pt>
                <c:pt idx="378">
                  <c:v>15.9</c:v>
                </c:pt>
                <c:pt idx="379">
                  <c:v>15.8</c:v>
                </c:pt>
                <c:pt idx="380">
                  <c:v>13</c:v>
                </c:pt>
                <c:pt idx="381">
                  <c:v>9.1999999999999993</c:v>
                </c:pt>
                <c:pt idx="382">
                  <c:v>6.4</c:v>
                </c:pt>
                <c:pt idx="383">
                  <c:v>3.6</c:v>
                </c:pt>
                <c:pt idx="384">
                  <c:v>3</c:v>
                </c:pt>
                <c:pt idx="385">
                  <c:v>4</c:v>
                </c:pt>
                <c:pt idx="386">
                  <c:v>6.7</c:v>
                </c:pt>
                <c:pt idx="387">
                  <c:v>9.6</c:v>
                </c:pt>
                <c:pt idx="388">
                  <c:v>11.6</c:v>
                </c:pt>
                <c:pt idx="389">
                  <c:v>14.6</c:v>
                </c:pt>
                <c:pt idx="390">
                  <c:v>15.9</c:v>
                </c:pt>
                <c:pt idx="391">
                  <c:v>16.3</c:v>
                </c:pt>
                <c:pt idx="392">
                  <c:v>14</c:v>
                </c:pt>
                <c:pt idx="393">
                  <c:v>10.8</c:v>
                </c:pt>
                <c:pt idx="394">
                  <c:v>7.8</c:v>
                </c:pt>
                <c:pt idx="395">
                  <c:v>2.7</c:v>
                </c:pt>
                <c:pt idx="396">
                  <c:v>1.2</c:v>
                </c:pt>
                <c:pt idx="397">
                  <c:v>1.9</c:v>
                </c:pt>
                <c:pt idx="398">
                  <c:v>5.9</c:v>
                </c:pt>
                <c:pt idx="399">
                  <c:v>9.1</c:v>
                </c:pt>
                <c:pt idx="400">
                  <c:v>10.9</c:v>
                </c:pt>
                <c:pt idx="401">
                  <c:v>15.2</c:v>
                </c:pt>
                <c:pt idx="402">
                  <c:v>16.2</c:v>
                </c:pt>
                <c:pt idx="403">
                  <c:v>14.9</c:v>
                </c:pt>
                <c:pt idx="404">
                  <c:v>13.4</c:v>
                </c:pt>
                <c:pt idx="405">
                  <c:v>9.5</c:v>
                </c:pt>
                <c:pt idx="406">
                  <c:v>4.9000000000000004</c:v>
                </c:pt>
                <c:pt idx="407">
                  <c:v>0.4</c:v>
                </c:pt>
                <c:pt idx="408">
                  <c:v>3.9</c:v>
                </c:pt>
                <c:pt idx="409">
                  <c:v>6</c:v>
                </c:pt>
                <c:pt idx="410">
                  <c:v>6.6</c:v>
                </c:pt>
                <c:pt idx="411">
                  <c:v>12</c:v>
                </c:pt>
                <c:pt idx="412">
                  <c:v>12</c:v>
                </c:pt>
                <c:pt idx="413">
                  <c:v>14.2</c:v>
                </c:pt>
                <c:pt idx="414">
                  <c:v>15.8</c:v>
                </c:pt>
                <c:pt idx="415">
                  <c:v>15.8</c:v>
                </c:pt>
                <c:pt idx="416">
                  <c:v>14.9</c:v>
                </c:pt>
                <c:pt idx="417">
                  <c:v>12.2</c:v>
                </c:pt>
                <c:pt idx="418">
                  <c:v>8.9</c:v>
                </c:pt>
                <c:pt idx="419">
                  <c:v>5.4</c:v>
                </c:pt>
                <c:pt idx="420">
                  <c:v>5.0999999999999996</c:v>
                </c:pt>
                <c:pt idx="421">
                  <c:v>4.5</c:v>
                </c:pt>
                <c:pt idx="422">
                  <c:v>8.6</c:v>
                </c:pt>
                <c:pt idx="423">
                  <c:v>6.7</c:v>
                </c:pt>
                <c:pt idx="424">
                  <c:v>11.6</c:v>
                </c:pt>
                <c:pt idx="425">
                  <c:v>13.4</c:v>
                </c:pt>
                <c:pt idx="426">
                  <c:v>15.5</c:v>
                </c:pt>
                <c:pt idx="427">
                  <c:v>16.2</c:v>
                </c:pt>
                <c:pt idx="428">
                  <c:v>12.7</c:v>
                </c:pt>
                <c:pt idx="429">
                  <c:v>8.8000000000000007</c:v>
                </c:pt>
                <c:pt idx="430">
                  <c:v>6.1</c:v>
                </c:pt>
                <c:pt idx="431">
                  <c:v>4.2</c:v>
                </c:pt>
                <c:pt idx="432">
                  <c:v>3.4</c:v>
                </c:pt>
                <c:pt idx="433">
                  <c:v>2.7</c:v>
                </c:pt>
                <c:pt idx="434">
                  <c:v>1.7</c:v>
                </c:pt>
                <c:pt idx="435">
                  <c:v>7.4</c:v>
                </c:pt>
                <c:pt idx="436">
                  <c:v>10.6</c:v>
                </c:pt>
                <c:pt idx="437">
                  <c:v>14.1</c:v>
                </c:pt>
                <c:pt idx="438">
                  <c:v>18.399999999999999</c:v>
                </c:pt>
                <c:pt idx="439">
                  <c:v>16.8</c:v>
                </c:pt>
                <c:pt idx="440">
                  <c:v>13.3</c:v>
                </c:pt>
                <c:pt idx="441">
                  <c:v>11.7</c:v>
                </c:pt>
                <c:pt idx="442">
                  <c:v>6.2</c:v>
                </c:pt>
                <c:pt idx="443">
                  <c:v>6.3</c:v>
                </c:pt>
                <c:pt idx="444">
                  <c:v>5</c:v>
                </c:pt>
                <c:pt idx="445">
                  <c:v>5.6</c:v>
                </c:pt>
                <c:pt idx="446">
                  <c:v>7.4</c:v>
                </c:pt>
                <c:pt idx="447">
                  <c:v>10.1</c:v>
                </c:pt>
                <c:pt idx="448">
                  <c:v>12.2</c:v>
                </c:pt>
                <c:pt idx="449">
                  <c:v>15.3</c:v>
                </c:pt>
                <c:pt idx="450">
                  <c:v>17.899999999999999</c:v>
                </c:pt>
                <c:pt idx="451">
                  <c:v>14.9</c:v>
                </c:pt>
                <c:pt idx="452">
                  <c:v>14.4</c:v>
                </c:pt>
                <c:pt idx="453">
                  <c:v>11.4</c:v>
                </c:pt>
                <c:pt idx="454">
                  <c:v>7.8</c:v>
                </c:pt>
                <c:pt idx="455">
                  <c:v>5.2</c:v>
                </c:pt>
                <c:pt idx="456">
                  <c:v>4.0999999999999996</c:v>
                </c:pt>
                <c:pt idx="457">
                  <c:v>3.8</c:v>
                </c:pt>
                <c:pt idx="458">
                  <c:v>5.9</c:v>
                </c:pt>
                <c:pt idx="459">
                  <c:v>9.1</c:v>
                </c:pt>
                <c:pt idx="460">
                  <c:v>10.6</c:v>
                </c:pt>
                <c:pt idx="461">
                  <c:v>13.9</c:v>
                </c:pt>
                <c:pt idx="462">
                  <c:v>15.7</c:v>
                </c:pt>
                <c:pt idx="463">
                  <c:v>15.8</c:v>
                </c:pt>
                <c:pt idx="464">
                  <c:v>12.2</c:v>
                </c:pt>
                <c:pt idx="465">
                  <c:v>10.199999999999999</c:v>
                </c:pt>
                <c:pt idx="466">
                  <c:v>8.6999999999999993</c:v>
                </c:pt>
                <c:pt idx="467">
                  <c:v>8.6</c:v>
                </c:pt>
                <c:pt idx="468">
                  <c:v>4.8</c:v>
                </c:pt>
                <c:pt idx="469">
                  <c:v>4.2</c:v>
                </c:pt>
                <c:pt idx="470">
                  <c:v>5.5</c:v>
                </c:pt>
                <c:pt idx="471">
                  <c:v>7</c:v>
                </c:pt>
                <c:pt idx="472">
                  <c:v>11.8</c:v>
                </c:pt>
                <c:pt idx="473">
                  <c:v>14.6</c:v>
                </c:pt>
                <c:pt idx="474">
                  <c:v>16.600000000000001</c:v>
                </c:pt>
                <c:pt idx="475">
                  <c:v>16.600000000000001</c:v>
                </c:pt>
                <c:pt idx="476">
                  <c:v>15.4</c:v>
                </c:pt>
                <c:pt idx="477">
                  <c:v>10.199999999999999</c:v>
                </c:pt>
                <c:pt idx="478">
                  <c:v>5.4</c:v>
                </c:pt>
                <c:pt idx="479">
                  <c:v>6.3</c:v>
                </c:pt>
                <c:pt idx="480">
                  <c:v>3.9</c:v>
                </c:pt>
                <c:pt idx="481">
                  <c:v>5.2</c:v>
                </c:pt>
                <c:pt idx="482">
                  <c:v>8</c:v>
                </c:pt>
                <c:pt idx="483">
                  <c:v>8.6</c:v>
                </c:pt>
                <c:pt idx="484">
                  <c:v>12.8</c:v>
                </c:pt>
                <c:pt idx="485">
                  <c:v>15.7</c:v>
                </c:pt>
                <c:pt idx="486">
                  <c:v>16.399999999999999</c:v>
                </c:pt>
                <c:pt idx="487">
                  <c:v>15.2</c:v>
                </c:pt>
                <c:pt idx="488">
                  <c:v>13</c:v>
                </c:pt>
                <c:pt idx="489">
                  <c:v>11.9</c:v>
                </c:pt>
                <c:pt idx="490">
                  <c:v>6.5</c:v>
                </c:pt>
                <c:pt idx="491">
                  <c:v>4.7</c:v>
                </c:pt>
                <c:pt idx="492">
                  <c:v>4.4000000000000004</c:v>
                </c:pt>
                <c:pt idx="493">
                  <c:v>2.2999999999999998</c:v>
                </c:pt>
                <c:pt idx="494">
                  <c:v>3.7</c:v>
                </c:pt>
                <c:pt idx="495">
                  <c:v>8.8000000000000007</c:v>
                </c:pt>
                <c:pt idx="496">
                  <c:v>13.8</c:v>
                </c:pt>
                <c:pt idx="497">
                  <c:v>16.399999999999999</c:v>
                </c:pt>
                <c:pt idx="498">
                  <c:v>19.5</c:v>
                </c:pt>
                <c:pt idx="499">
                  <c:v>17</c:v>
                </c:pt>
                <c:pt idx="500">
                  <c:v>13.4</c:v>
                </c:pt>
                <c:pt idx="501">
                  <c:v>10.3</c:v>
                </c:pt>
                <c:pt idx="502">
                  <c:v>7.4</c:v>
                </c:pt>
                <c:pt idx="503">
                  <c:v>6.4</c:v>
                </c:pt>
                <c:pt idx="504">
                  <c:v>4.4000000000000004</c:v>
                </c:pt>
                <c:pt idx="505">
                  <c:v>6.9</c:v>
                </c:pt>
                <c:pt idx="506">
                  <c:v>7.5</c:v>
                </c:pt>
                <c:pt idx="507">
                  <c:v>8.9</c:v>
                </c:pt>
                <c:pt idx="508">
                  <c:v>11.5</c:v>
                </c:pt>
                <c:pt idx="509">
                  <c:v>14.1</c:v>
                </c:pt>
                <c:pt idx="510">
                  <c:v>17.8</c:v>
                </c:pt>
                <c:pt idx="511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F-473C-ADFA-57E41281C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5229304"/>
        <c:axId val="645227384"/>
      </c:lineChart>
      <c:catAx>
        <c:axId val="645229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227384"/>
        <c:crosses val="autoZero"/>
        <c:auto val="1"/>
        <c:lblAlgn val="ctr"/>
        <c:lblOffset val="100"/>
        <c:noMultiLvlLbl val="0"/>
      </c:catAx>
      <c:valAx>
        <c:axId val="645227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229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Amplitudes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Sheet1!$E$6:$E$517</c:f>
              <c:numCache>
                <c:formatCode>0.0000</c:formatCode>
                <c:ptCount val="512"/>
                <c:pt idx="0">
                  <c:v>0.40435975173074484</c:v>
                </c:pt>
                <c:pt idx="1">
                  <c:v>0.1312903444391596</c:v>
                </c:pt>
                <c:pt idx="2">
                  <c:v>0.20430917119206085</c:v>
                </c:pt>
                <c:pt idx="3">
                  <c:v>8.5811607228323136E-2</c:v>
                </c:pt>
                <c:pt idx="4">
                  <c:v>0.20324593963403845</c:v>
                </c:pt>
                <c:pt idx="5">
                  <c:v>0.21402019472857683</c:v>
                </c:pt>
                <c:pt idx="6">
                  <c:v>0.12425358859721632</c:v>
                </c:pt>
                <c:pt idx="7">
                  <c:v>5.5101367844383325E-2</c:v>
                </c:pt>
                <c:pt idx="8">
                  <c:v>5.7396143527929669E-2</c:v>
                </c:pt>
                <c:pt idx="9">
                  <c:v>0.12216758413287662</c:v>
                </c:pt>
                <c:pt idx="10">
                  <c:v>0.13487264560065812</c:v>
                </c:pt>
                <c:pt idx="11">
                  <c:v>1.5109956132467116E-2</c:v>
                </c:pt>
                <c:pt idx="12">
                  <c:v>5.8866528104512691E-2</c:v>
                </c:pt>
                <c:pt idx="13">
                  <c:v>8.2595087463317965E-2</c:v>
                </c:pt>
                <c:pt idx="14">
                  <c:v>0.11428777967527391</c:v>
                </c:pt>
                <c:pt idx="15">
                  <c:v>0.13605614628847656</c:v>
                </c:pt>
                <c:pt idx="16">
                  <c:v>0.13928482430480082</c:v>
                </c:pt>
                <c:pt idx="17">
                  <c:v>0.26176678887262089</c:v>
                </c:pt>
                <c:pt idx="18">
                  <c:v>7.842026659009145E-2</c:v>
                </c:pt>
                <c:pt idx="19">
                  <c:v>6.6107156381948889E-2</c:v>
                </c:pt>
                <c:pt idx="20">
                  <c:v>8.6101286590140311E-2</c:v>
                </c:pt>
                <c:pt idx="21">
                  <c:v>4.6304667228816779E-2</c:v>
                </c:pt>
                <c:pt idx="22">
                  <c:v>5.4549202894954588E-2</c:v>
                </c:pt>
                <c:pt idx="23">
                  <c:v>2.5399801820888017E-2</c:v>
                </c:pt>
                <c:pt idx="24">
                  <c:v>9.0327850728324041E-2</c:v>
                </c:pt>
                <c:pt idx="25">
                  <c:v>7.6700888806567141E-2</c:v>
                </c:pt>
                <c:pt idx="26">
                  <c:v>3.4883917177236413E-2</c:v>
                </c:pt>
                <c:pt idx="27">
                  <c:v>5.6825665328405744E-2</c:v>
                </c:pt>
                <c:pt idx="28">
                  <c:v>0.12143157063461928</c:v>
                </c:pt>
                <c:pt idx="29">
                  <c:v>4.9370191489296451E-2</c:v>
                </c:pt>
                <c:pt idx="30">
                  <c:v>9.3439246952801841E-2</c:v>
                </c:pt>
                <c:pt idx="31">
                  <c:v>0.19314971160695307</c:v>
                </c:pt>
                <c:pt idx="32">
                  <c:v>0.2428893965738767</c:v>
                </c:pt>
                <c:pt idx="33">
                  <c:v>9.2611267163762959E-2</c:v>
                </c:pt>
                <c:pt idx="34">
                  <c:v>0.23882986847175156</c:v>
                </c:pt>
                <c:pt idx="35">
                  <c:v>0.17729810818350916</c:v>
                </c:pt>
                <c:pt idx="36">
                  <c:v>0.17033637985424102</c:v>
                </c:pt>
                <c:pt idx="37">
                  <c:v>5.2348702587641474E-2</c:v>
                </c:pt>
                <c:pt idx="38">
                  <c:v>0.3125510013815509</c:v>
                </c:pt>
                <c:pt idx="39">
                  <c:v>0.50731313367607533</c:v>
                </c:pt>
                <c:pt idx="40">
                  <c:v>0.69803911680652986</c:v>
                </c:pt>
                <c:pt idx="41">
                  <c:v>1.7485856856135018</c:v>
                </c:pt>
                <c:pt idx="42">
                  <c:v>3.7522584546263613</c:v>
                </c:pt>
                <c:pt idx="43">
                  <c:v>1.011565867210072</c:v>
                </c:pt>
                <c:pt idx="44">
                  <c:v>0.53171594521320786</c:v>
                </c:pt>
                <c:pt idx="45">
                  <c:v>0.39770908149384265</c:v>
                </c:pt>
                <c:pt idx="46">
                  <c:v>0.35305143928890093</c:v>
                </c:pt>
                <c:pt idx="47">
                  <c:v>0.3178084538837993</c:v>
                </c:pt>
                <c:pt idx="48">
                  <c:v>0.24970865463717629</c:v>
                </c:pt>
                <c:pt idx="49">
                  <c:v>0.25720490582037936</c:v>
                </c:pt>
                <c:pt idx="50">
                  <c:v>9.5870906395088787E-2</c:v>
                </c:pt>
                <c:pt idx="51">
                  <c:v>0.27356782209830877</c:v>
                </c:pt>
                <c:pt idx="52">
                  <c:v>0.10073193810011387</c:v>
                </c:pt>
                <c:pt idx="53">
                  <c:v>8.7189761767501053E-2</c:v>
                </c:pt>
                <c:pt idx="54">
                  <c:v>0.12545429567880831</c:v>
                </c:pt>
                <c:pt idx="55">
                  <c:v>0.13966480486765007</c:v>
                </c:pt>
                <c:pt idx="56">
                  <c:v>0.12110984859359969</c:v>
                </c:pt>
                <c:pt idx="57">
                  <c:v>5.4972268769094723E-2</c:v>
                </c:pt>
                <c:pt idx="58">
                  <c:v>7.3152894630175103E-2</c:v>
                </c:pt>
                <c:pt idx="59">
                  <c:v>0.1704820476547424</c:v>
                </c:pt>
                <c:pt idx="60">
                  <c:v>0.11206062302691532</c:v>
                </c:pt>
                <c:pt idx="61">
                  <c:v>0.14658099331134938</c:v>
                </c:pt>
                <c:pt idx="62">
                  <c:v>0.11465747886356684</c:v>
                </c:pt>
                <c:pt idx="63">
                  <c:v>1.8432608878492195E-2</c:v>
                </c:pt>
                <c:pt idx="64">
                  <c:v>4.86713451634131E-2</c:v>
                </c:pt>
                <c:pt idx="65">
                  <c:v>9.3799896860125104E-2</c:v>
                </c:pt>
                <c:pt idx="66">
                  <c:v>1.3123232446695644E-2</c:v>
                </c:pt>
                <c:pt idx="67">
                  <c:v>7.2989645405408476E-2</c:v>
                </c:pt>
                <c:pt idx="68">
                  <c:v>7.457881644388889E-2</c:v>
                </c:pt>
                <c:pt idx="69">
                  <c:v>0.12905705852622273</c:v>
                </c:pt>
                <c:pt idx="70">
                  <c:v>0.22713398797808051</c:v>
                </c:pt>
                <c:pt idx="71">
                  <c:v>0.12793921762615473</c:v>
                </c:pt>
                <c:pt idx="72">
                  <c:v>6.2693489589229004E-2</c:v>
                </c:pt>
                <c:pt idx="73">
                  <c:v>6.1500248133874343E-2</c:v>
                </c:pt>
                <c:pt idx="74">
                  <c:v>3.9374980574966557E-2</c:v>
                </c:pt>
                <c:pt idx="75">
                  <c:v>2.2588971864154095E-2</c:v>
                </c:pt>
                <c:pt idx="76">
                  <c:v>0.10698355491328874</c:v>
                </c:pt>
                <c:pt idx="77">
                  <c:v>0.12494041408518552</c:v>
                </c:pt>
                <c:pt idx="78">
                  <c:v>7.6867294340558154E-2</c:v>
                </c:pt>
                <c:pt idx="79">
                  <c:v>9.8653243046495157E-2</c:v>
                </c:pt>
                <c:pt idx="80">
                  <c:v>7.6833544162163078E-2</c:v>
                </c:pt>
                <c:pt idx="81">
                  <c:v>0.12827864790247018</c:v>
                </c:pt>
                <c:pt idx="82">
                  <c:v>3.4171532425566718E-2</c:v>
                </c:pt>
                <c:pt idx="83">
                  <c:v>0.16034565894044839</c:v>
                </c:pt>
                <c:pt idx="84">
                  <c:v>0.30918402101142511</c:v>
                </c:pt>
                <c:pt idx="85">
                  <c:v>0.25574371807253243</c:v>
                </c:pt>
                <c:pt idx="86">
                  <c:v>7.6319175103583894E-2</c:v>
                </c:pt>
                <c:pt idx="87">
                  <c:v>0.14638528679721355</c:v>
                </c:pt>
                <c:pt idx="88">
                  <c:v>0.12008550249512011</c:v>
                </c:pt>
                <c:pt idx="89">
                  <c:v>0.10892048567122743</c:v>
                </c:pt>
                <c:pt idx="90">
                  <c:v>0.16345878256572835</c:v>
                </c:pt>
                <c:pt idx="91">
                  <c:v>8.2930275939718578E-2</c:v>
                </c:pt>
                <c:pt idx="92">
                  <c:v>2.5222371531575586E-2</c:v>
                </c:pt>
                <c:pt idx="93">
                  <c:v>0.11087771776841561</c:v>
                </c:pt>
                <c:pt idx="94">
                  <c:v>3.6244727482753272E-2</c:v>
                </c:pt>
                <c:pt idx="95">
                  <c:v>5.6079080867798274E-2</c:v>
                </c:pt>
                <c:pt idx="96">
                  <c:v>5.5661748019956325E-2</c:v>
                </c:pt>
                <c:pt idx="97">
                  <c:v>4.1760949607973434E-2</c:v>
                </c:pt>
                <c:pt idx="98">
                  <c:v>7.5666874358124164E-2</c:v>
                </c:pt>
                <c:pt idx="99">
                  <c:v>8.8009737369004928E-2</c:v>
                </c:pt>
                <c:pt idx="100">
                  <c:v>7.4142580461395394E-2</c:v>
                </c:pt>
                <c:pt idx="101">
                  <c:v>3.7718152332540458E-2</c:v>
                </c:pt>
                <c:pt idx="102">
                  <c:v>8.1337886244715066E-2</c:v>
                </c:pt>
                <c:pt idx="103">
                  <c:v>6.3612318340544816E-2</c:v>
                </c:pt>
                <c:pt idx="104">
                  <c:v>3.1329672406165271E-2</c:v>
                </c:pt>
                <c:pt idx="105">
                  <c:v>0.12148637752325178</c:v>
                </c:pt>
                <c:pt idx="106">
                  <c:v>0.10991960301466588</c:v>
                </c:pt>
                <c:pt idx="107">
                  <c:v>4.1888216930498184E-2</c:v>
                </c:pt>
                <c:pt idx="108">
                  <c:v>6.6181122523910813E-2</c:v>
                </c:pt>
                <c:pt idx="109">
                  <c:v>4.9222196889838185E-2</c:v>
                </c:pt>
                <c:pt idx="110">
                  <c:v>0.11743963808345693</c:v>
                </c:pt>
                <c:pt idx="111">
                  <c:v>5.9932064071804764E-2</c:v>
                </c:pt>
                <c:pt idx="112">
                  <c:v>1.6644629257474834E-2</c:v>
                </c:pt>
                <c:pt idx="113">
                  <c:v>8.2974302550580234E-2</c:v>
                </c:pt>
                <c:pt idx="114">
                  <c:v>0.10801121978540021</c:v>
                </c:pt>
                <c:pt idx="115">
                  <c:v>0.16459234706001363</c:v>
                </c:pt>
                <c:pt idx="116">
                  <c:v>0.12740635068153028</c:v>
                </c:pt>
                <c:pt idx="117">
                  <c:v>5.6587815173849962E-2</c:v>
                </c:pt>
                <c:pt idx="118">
                  <c:v>3.4749300355379778E-2</c:v>
                </c:pt>
                <c:pt idx="119">
                  <c:v>5.009777765054247E-2</c:v>
                </c:pt>
                <c:pt idx="120">
                  <c:v>0.12752112739315971</c:v>
                </c:pt>
                <c:pt idx="121">
                  <c:v>6.3747402016016835E-2</c:v>
                </c:pt>
                <c:pt idx="122">
                  <c:v>8.8859005387949497E-2</c:v>
                </c:pt>
                <c:pt idx="123">
                  <c:v>2.6448788518773476E-2</c:v>
                </c:pt>
                <c:pt idx="124">
                  <c:v>4.6795305514540378E-2</c:v>
                </c:pt>
                <c:pt idx="125">
                  <c:v>7.7104581117232562E-2</c:v>
                </c:pt>
                <c:pt idx="126">
                  <c:v>9.1691520582048186E-2</c:v>
                </c:pt>
                <c:pt idx="127">
                  <c:v>7.4523428900434494E-2</c:v>
                </c:pt>
                <c:pt idx="128">
                  <c:v>7.5997869499564344E-2</c:v>
                </c:pt>
                <c:pt idx="129">
                  <c:v>6.4400445268103859E-2</c:v>
                </c:pt>
                <c:pt idx="130">
                  <c:v>5.3141472074739113E-2</c:v>
                </c:pt>
                <c:pt idx="131">
                  <c:v>5.0851068518673728E-2</c:v>
                </c:pt>
                <c:pt idx="132">
                  <c:v>7.5898292017706426E-2</c:v>
                </c:pt>
                <c:pt idx="133">
                  <c:v>2.8665699927039958E-2</c:v>
                </c:pt>
                <c:pt idx="134">
                  <c:v>7.0274746889146991E-2</c:v>
                </c:pt>
                <c:pt idx="135">
                  <c:v>8.1723068043268537E-2</c:v>
                </c:pt>
                <c:pt idx="136">
                  <c:v>0.10171168708002643</c:v>
                </c:pt>
                <c:pt idx="137">
                  <c:v>3.6610751606649276E-2</c:v>
                </c:pt>
                <c:pt idx="138">
                  <c:v>1.4983299117197656E-2</c:v>
                </c:pt>
                <c:pt idx="139">
                  <c:v>0.10354306466131306</c:v>
                </c:pt>
                <c:pt idx="140">
                  <c:v>6.302110789072235E-2</c:v>
                </c:pt>
                <c:pt idx="141">
                  <c:v>6.7982641169951993E-2</c:v>
                </c:pt>
                <c:pt idx="142">
                  <c:v>2.8177897484871144E-2</c:v>
                </c:pt>
                <c:pt idx="143">
                  <c:v>5.6106101262076061E-2</c:v>
                </c:pt>
                <c:pt idx="144">
                  <c:v>0.10763916171562862</c:v>
                </c:pt>
                <c:pt idx="145">
                  <c:v>7.8989025757942519E-2</c:v>
                </c:pt>
                <c:pt idx="146">
                  <c:v>4.970170806174342E-2</c:v>
                </c:pt>
                <c:pt idx="147">
                  <c:v>5.247058208745814E-2</c:v>
                </c:pt>
                <c:pt idx="148">
                  <c:v>0.11170778450853527</c:v>
                </c:pt>
                <c:pt idx="149">
                  <c:v>1.7375163933278544E-2</c:v>
                </c:pt>
                <c:pt idx="150">
                  <c:v>3.5159513781770096E-2</c:v>
                </c:pt>
                <c:pt idx="151">
                  <c:v>9.4395273433157581E-2</c:v>
                </c:pt>
                <c:pt idx="152">
                  <c:v>8.3694540533055375E-2</c:v>
                </c:pt>
                <c:pt idx="153">
                  <c:v>7.5365122387885439E-2</c:v>
                </c:pt>
                <c:pt idx="154">
                  <c:v>5.9548862474970092E-2</c:v>
                </c:pt>
                <c:pt idx="155">
                  <c:v>4.6000610330710644E-2</c:v>
                </c:pt>
                <c:pt idx="156">
                  <c:v>5.5498484006995627E-2</c:v>
                </c:pt>
                <c:pt idx="157">
                  <c:v>7.9490775016021295E-2</c:v>
                </c:pt>
                <c:pt idx="158">
                  <c:v>3.5693376159210539E-2</c:v>
                </c:pt>
                <c:pt idx="159">
                  <c:v>0.16084562536013941</c:v>
                </c:pt>
                <c:pt idx="160">
                  <c:v>7.642109113198714E-2</c:v>
                </c:pt>
                <c:pt idx="161">
                  <c:v>1.7784567265532857E-2</c:v>
                </c:pt>
                <c:pt idx="162">
                  <c:v>0.12908940053175505</c:v>
                </c:pt>
                <c:pt idx="163">
                  <c:v>0.10514839148677622</c:v>
                </c:pt>
                <c:pt idx="164">
                  <c:v>7.389071364082693E-2</c:v>
                </c:pt>
                <c:pt idx="165">
                  <c:v>3.7018724540465529E-2</c:v>
                </c:pt>
                <c:pt idx="166">
                  <c:v>0.10834126108735359</c:v>
                </c:pt>
                <c:pt idx="167">
                  <c:v>2.2990821929181733E-2</c:v>
                </c:pt>
                <c:pt idx="168">
                  <c:v>0.109780268361205</c:v>
                </c:pt>
                <c:pt idx="169">
                  <c:v>5.8504579528888094E-2</c:v>
                </c:pt>
                <c:pt idx="170">
                  <c:v>3.8524414243643959E-2</c:v>
                </c:pt>
                <c:pt idx="171">
                  <c:v>6.9017559670749476E-2</c:v>
                </c:pt>
                <c:pt idx="172">
                  <c:v>3.251888413874434E-2</c:v>
                </c:pt>
                <c:pt idx="173">
                  <c:v>6.1053694144853246E-2</c:v>
                </c:pt>
                <c:pt idx="174">
                  <c:v>0.11381669734233045</c:v>
                </c:pt>
                <c:pt idx="175">
                  <c:v>4.2578573207940958E-2</c:v>
                </c:pt>
                <c:pt idx="176">
                  <c:v>2.5680576257467846E-2</c:v>
                </c:pt>
                <c:pt idx="177">
                  <c:v>6.981909516115227E-2</c:v>
                </c:pt>
                <c:pt idx="178">
                  <c:v>3.4653897636135925E-2</c:v>
                </c:pt>
                <c:pt idx="179">
                  <c:v>4.8934906778089274E-2</c:v>
                </c:pt>
                <c:pt idx="180">
                  <c:v>1.6867164397799759E-2</c:v>
                </c:pt>
                <c:pt idx="181">
                  <c:v>5.8486919038808372E-2</c:v>
                </c:pt>
                <c:pt idx="182">
                  <c:v>9.4306489795568174E-2</c:v>
                </c:pt>
                <c:pt idx="183">
                  <c:v>7.9532694058044251E-2</c:v>
                </c:pt>
                <c:pt idx="184">
                  <c:v>9.235531081135824E-2</c:v>
                </c:pt>
                <c:pt idx="185">
                  <c:v>0.14096403170305211</c:v>
                </c:pt>
                <c:pt idx="186">
                  <c:v>0.12295239053783835</c:v>
                </c:pt>
                <c:pt idx="187">
                  <c:v>3.8396489284528393E-2</c:v>
                </c:pt>
                <c:pt idx="188">
                  <c:v>6.9468121137950034E-2</c:v>
                </c:pt>
                <c:pt idx="189">
                  <c:v>0.11757949501006321</c:v>
                </c:pt>
                <c:pt idx="190">
                  <c:v>1.6633453744207941E-2</c:v>
                </c:pt>
                <c:pt idx="191">
                  <c:v>8.8446455842087462E-2</c:v>
                </c:pt>
                <c:pt idx="192">
                  <c:v>1.5191678640276535E-2</c:v>
                </c:pt>
                <c:pt idx="193">
                  <c:v>2.1889221319560531E-2</c:v>
                </c:pt>
                <c:pt idx="194">
                  <c:v>1.4185394081077548E-2</c:v>
                </c:pt>
                <c:pt idx="195">
                  <c:v>9.307681317197368E-2</c:v>
                </c:pt>
                <c:pt idx="196">
                  <c:v>0.13979660179614345</c:v>
                </c:pt>
                <c:pt idx="197">
                  <c:v>8.6774295867329196E-2</c:v>
                </c:pt>
                <c:pt idx="198">
                  <c:v>8.3972966440969313E-2</c:v>
                </c:pt>
                <c:pt idx="199">
                  <c:v>2.3804620348777613E-2</c:v>
                </c:pt>
                <c:pt idx="200">
                  <c:v>7.1380344229065196E-2</c:v>
                </c:pt>
                <c:pt idx="201">
                  <c:v>6.5951759713642824E-2</c:v>
                </c:pt>
                <c:pt idx="202">
                  <c:v>6.3592381395799008E-2</c:v>
                </c:pt>
                <c:pt idx="203">
                  <c:v>6.32170553894469E-2</c:v>
                </c:pt>
                <c:pt idx="204">
                  <c:v>3.3087395778591641E-2</c:v>
                </c:pt>
                <c:pt idx="205">
                  <c:v>8.1963108251290301E-2</c:v>
                </c:pt>
                <c:pt idx="206">
                  <c:v>8.8533857175002555E-3</c:v>
                </c:pt>
                <c:pt idx="207">
                  <c:v>6.2542193054342457E-2</c:v>
                </c:pt>
                <c:pt idx="208">
                  <c:v>0.11756421058985494</c:v>
                </c:pt>
                <c:pt idx="209">
                  <c:v>0.12061496148547431</c:v>
                </c:pt>
                <c:pt idx="210">
                  <c:v>4.8476769636823507E-2</c:v>
                </c:pt>
                <c:pt idx="211">
                  <c:v>0.10271185993583574</c:v>
                </c:pt>
                <c:pt idx="212">
                  <c:v>9.0415739056408567E-2</c:v>
                </c:pt>
                <c:pt idx="213">
                  <c:v>2.8946513388368553E-2</c:v>
                </c:pt>
                <c:pt idx="214">
                  <c:v>7.859930521198967E-2</c:v>
                </c:pt>
                <c:pt idx="215">
                  <c:v>5.767888891844454E-2</c:v>
                </c:pt>
                <c:pt idx="216">
                  <c:v>5.5780642494317134E-2</c:v>
                </c:pt>
                <c:pt idx="217">
                  <c:v>4.9279854292738727E-2</c:v>
                </c:pt>
                <c:pt idx="218">
                  <c:v>9.7643921595265443E-2</c:v>
                </c:pt>
                <c:pt idx="219">
                  <c:v>9.8629810516478192E-2</c:v>
                </c:pt>
                <c:pt idx="220">
                  <c:v>9.2622997379099167E-2</c:v>
                </c:pt>
                <c:pt idx="221">
                  <c:v>2.8523571321111121E-2</c:v>
                </c:pt>
                <c:pt idx="222">
                  <c:v>3.7088308196086286E-2</c:v>
                </c:pt>
                <c:pt idx="223">
                  <c:v>6.9730288483947342E-2</c:v>
                </c:pt>
                <c:pt idx="224">
                  <c:v>0.11150790161687087</c:v>
                </c:pt>
                <c:pt idx="225">
                  <c:v>2.0426869617088415E-2</c:v>
                </c:pt>
                <c:pt idx="226">
                  <c:v>2.0170529829338937E-2</c:v>
                </c:pt>
                <c:pt idx="227">
                  <c:v>6.7605688743248446E-2</c:v>
                </c:pt>
                <c:pt idx="228">
                  <c:v>8.2039677266790054E-2</c:v>
                </c:pt>
                <c:pt idx="229">
                  <c:v>7.1389181272509067E-2</c:v>
                </c:pt>
                <c:pt idx="230">
                  <c:v>0.11770325083660561</c:v>
                </c:pt>
                <c:pt idx="231">
                  <c:v>2.5852838744099407E-2</c:v>
                </c:pt>
                <c:pt idx="232">
                  <c:v>4.6561458837746157E-2</c:v>
                </c:pt>
                <c:pt idx="233">
                  <c:v>7.5411638689948268E-2</c:v>
                </c:pt>
                <c:pt idx="234">
                  <c:v>7.2618527295262317E-2</c:v>
                </c:pt>
                <c:pt idx="235">
                  <c:v>5.3574112404313666E-2</c:v>
                </c:pt>
                <c:pt idx="236">
                  <c:v>8.1503462623587764E-2</c:v>
                </c:pt>
                <c:pt idx="237">
                  <c:v>6.8832400542329211E-2</c:v>
                </c:pt>
                <c:pt idx="238">
                  <c:v>2.7870200703704592E-2</c:v>
                </c:pt>
                <c:pt idx="239">
                  <c:v>6.6125678024454237E-2</c:v>
                </c:pt>
                <c:pt idx="240">
                  <c:v>6.0036976099649919E-2</c:v>
                </c:pt>
                <c:pt idx="241">
                  <c:v>5.551547349068469E-2</c:v>
                </c:pt>
                <c:pt idx="242">
                  <c:v>7.6401628597001378E-2</c:v>
                </c:pt>
                <c:pt idx="243">
                  <c:v>7.8992733290064038E-2</c:v>
                </c:pt>
                <c:pt idx="244">
                  <c:v>6.1738568349680806E-2</c:v>
                </c:pt>
                <c:pt idx="245">
                  <c:v>0.11366473997738778</c:v>
                </c:pt>
                <c:pt idx="246">
                  <c:v>1.5507053943731976E-2</c:v>
                </c:pt>
                <c:pt idx="247">
                  <c:v>4.1209314775588528E-2</c:v>
                </c:pt>
                <c:pt idx="248">
                  <c:v>4.0540756382885283E-2</c:v>
                </c:pt>
                <c:pt idx="249">
                  <c:v>4.0969670545465867E-2</c:v>
                </c:pt>
                <c:pt idx="250">
                  <c:v>0.1047321967270089</c:v>
                </c:pt>
                <c:pt idx="251">
                  <c:v>9.0545767264202326E-2</c:v>
                </c:pt>
                <c:pt idx="252">
                  <c:v>4.5792532062509765E-2</c:v>
                </c:pt>
                <c:pt idx="253">
                  <c:v>3.8143038289184118E-2</c:v>
                </c:pt>
                <c:pt idx="254">
                  <c:v>4.1553688327199925E-2</c:v>
                </c:pt>
                <c:pt idx="255">
                  <c:v>6.7948542254644528E-2</c:v>
                </c:pt>
                <c:pt idx="256">
                  <c:v>4.1553688327200231E-2</c:v>
                </c:pt>
                <c:pt idx="257">
                  <c:v>3.8143038289184222E-2</c:v>
                </c:pt>
                <c:pt idx="258">
                  <c:v>4.5792532062509612E-2</c:v>
                </c:pt>
                <c:pt idx="259">
                  <c:v>9.0545767264202381E-2</c:v>
                </c:pt>
                <c:pt idx="260">
                  <c:v>0.10473219672700845</c:v>
                </c:pt>
                <c:pt idx="261">
                  <c:v>4.096967054546588E-2</c:v>
                </c:pt>
                <c:pt idx="262">
                  <c:v>4.0540756382885262E-2</c:v>
                </c:pt>
                <c:pt idx="263">
                  <c:v>4.1209314775588604E-2</c:v>
                </c:pt>
                <c:pt idx="264">
                  <c:v>1.5507053943731933E-2</c:v>
                </c:pt>
                <c:pt idx="265">
                  <c:v>0.11366473997738769</c:v>
                </c:pt>
                <c:pt idx="266">
                  <c:v>6.1738568349681201E-2</c:v>
                </c:pt>
                <c:pt idx="267">
                  <c:v>7.8992733290064204E-2</c:v>
                </c:pt>
                <c:pt idx="268">
                  <c:v>7.6401628597001045E-2</c:v>
                </c:pt>
                <c:pt idx="269">
                  <c:v>5.551547349068435E-2</c:v>
                </c:pt>
                <c:pt idx="270">
                  <c:v>6.0036976099649975E-2</c:v>
                </c:pt>
                <c:pt idx="271">
                  <c:v>6.6125678024454057E-2</c:v>
                </c:pt>
                <c:pt idx="272">
                  <c:v>2.7870200703704582E-2</c:v>
                </c:pt>
                <c:pt idx="273">
                  <c:v>6.8832400542329072E-2</c:v>
                </c:pt>
                <c:pt idx="274">
                  <c:v>8.1503462623587528E-2</c:v>
                </c:pt>
                <c:pt idx="275">
                  <c:v>5.3574112404313631E-2</c:v>
                </c:pt>
                <c:pt idx="276">
                  <c:v>7.2618527295261651E-2</c:v>
                </c:pt>
                <c:pt idx="277">
                  <c:v>7.5411638689948546E-2</c:v>
                </c:pt>
                <c:pt idx="278">
                  <c:v>4.6561458837746345E-2</c:v>
                </c:pt>
                <c:pt idx="279">
                  <c:v>2.5852838744099299E-2</c:v>
                </c:pt>
                <c:pt idx="280">
                  <c:v>0.11770325083660579</c:v>
                </c:pt>
                <c:pt idx="281">
                  <c:v>7.13891812725089E-2</c:v>
                </c:pt>
                <c:pt idx="282">
                  <c:v>8.2039677266789929E-2</c:v>
                </c:pt>
                <c:pt idx="283">
                  <c:v>6.7605688743248626E-2</c:v>
                </c:pt>
                <c:pt idx="284">
                  <c:v>2.0170529829338688E-2</c:v>
                </c:pt>
                <c:pt idx="285">
                  <c:v>2.0426869617088523E-2</c:v>
                </c:pt>
                <c:pt idx="286">
                  <c:v>0.11150790161687058</c:v>
                </c:pt>
                <c:pt idx="287">
                  <c:v>6.9730288483947342E-2</c:v>
                </c:pt>
                <c:pt idx="288">
                  <c:v>3.708830819608646E-2</c:v>
                </c:pt>
                <c:pt idx="289">
                  <c:v>2.8523571321111094E-2</c:v>
                </c:pt>
                <c:pt idx="290">
                  <c:v>9.2622997379099459E-2</c:v>
                </c:pt>
                <c:pt idx="291">
                  <c:v>9.8629810516478386E-2</c:v>
                </c:pt>
                <c:pt idx="292">
                  <c:v>9.7643921595265054E-2</c:v>
                </c:pt>
                <c:pt idx="293">
                  <c:v>4.9279854292738665E-2</c:v>
                </c:pt>
                <c:pt idx="294">
                  <c:v>5.5780642494316753E-2</c:v>
                </c:pt>
                <c:pt idx="295">
                  <c:v>5.7678888918444353E-2</c:v>
                </c:pt>
                <c:pt idx="296">
                  <c:v>7.8599305211989698E-2</c:v>
                </c:pt>
                <c:pt idx="297">
                  <c:v>2.8946513388369809E-2</c:v>
                </c:pt>
                <c:pt idx="298">
                  <c:v>9.0415739056411801E-2</c:v>
                </c:pt>
                <c:pt idx="299">
                  <c:v>0.10271185993583612</c:v>
                </c:pt>
                <c:pt idx="300">
                  <c:v>4.8476769636823895E-2</c:v>
                </c:pt>
                <c:pt idx="301">
                  <c:v>0.12061496148547439</c:v>
                </c:pt>
                <c:pt idx="302">
                  <c:v>0.11756421058985514</c:v>
                </c:pt>
                <c:pt idx="303">
                  <c:v>6.2542193054342707E-2</c:v>
                </c:pt>
                <c:pt idx="304">
                  <c:v>8.8533857175004775E-3</c:v>
                </c:pt>
                <c:pt idx="305">
                  <c:v>8.1963108251290412E-2</c:v>
                </c:pt>
                <c:pt idx="306">
                  <c:v>3.3087395778591731E-2</c:v>
                </c:pt>
                <c:pt idx="307">
                  <c:v>6.3217055389446733E-2</c:v>
                </c:pt>
                <c:pt idx="308">
                  <c:v>6.3592381395798508E-2</c:v>
                </c:pt>
                <c:pt idx="309">
                  <c:v>6.5951759713642824E-2</c:v>
                </c:pt>
                <c:pt idx="310">
                  <c:v>7.1380344229065251E-2</c:v>
                </c:pt>
                <c:pt idx="311">
                  <c:v>2.3804620348777353E-2</c:v>
                </c:pt>
                <c:pt idx="312">
                  <c:v>8.397296644096934E-2</c:v>
                </c:pt>
                <c:pt idx="313">
                  <c:v>8.6774295867329224E-2</c:v>
                </c:pt>
                <c:pt idx="314">
                  <c:v>0.13979660179614312</c:v>
                </c:pt>
                <c:pt idx="315">
                  <c:v>9.307681317197368E-2</c:v>
                </c:pt>
                <c:pt idx="316">
                  <c:v>1.4185394081077324E-2</c:v>
                </c:pt>
                <c:pt idx="317">
                  <c:v>2.1889221319560698E-2</c:v>
                </c:pt>
                <c:pt idx="318">
                  <c:v>1.5191678640276641E-2</c:v>
                </c:pt>
                <c:pt idx="319">
                  <c:v>8.8446455842087462E-2</c:v>
                </c:pt>
                <c:pt idx="320">
                  <c:v>1.6633453744208035E-2</c:v>
                </c:pt>
                <c:pt idx="321">
                  <c:v>0.11757949501006329</c:v>
                </c:pt>
                <c:pt idx="322">
                  <c:v>6.9468121137949909E-2</c:v>
                </c:pt>
                <c:pt idx="323">
                  <c:v>3.8396489284528434E-2</c:v>
                </c:pt>
                <c:pt idx="324">
                  <c:v>0.12295239053783845</c:v>
                </c:pt>
                <c:pt idx="325">
                  <c:v>0.14096403170305208</c:v>
                </c:pt>
                <c:pt idx="326">
                  <c:v>9.2355310811358324E-2</c:v>
                </c:pt>
                <c:pt idx="327">
                  <c:v>7.9532694058044057E-2</c:v>
                </c:pt>
                <c:pt idx="328">
                  <c:v>9.4306489795568424E-2</c:v>
                </c:pt>
                <c:pt idx="329">
                  <c:v>5.848691903880833E-2</c:v>
                </c:pt>
                <c:pt idx="330">
                  <c:v>1.6867164397799263E-2</c:v>
                </c:pt>
                <c:pt idx="331">
                  <c:v>4.8934906778089218E-2</c:v>
                </c:pt>
                <c:pt idx="332">
                  <c:v>3.4653897636135945E-2</c:v>
                </c:pt>
                <c:pt idx="333">
                  <c:v>6.9819095161152284E-2</c:v>
                </c:pt>
                <c:pt idx="334">
                  <c:v>2.5680576257467835E-2</c:v>
                </c:pt>
                <c:pt idx="335">
                  <c:v>4.2578573207941048E-2</c:v>
                </c:pt>
                <c:pt idx="336">
                  <c:v>0.11381669734233024</c:v>
                </c:pt>
                <c:pt idx="337">
                  <c:v>6.1053694144853225E-2</c:v>
                </c:pt>
                <c:pt idx="338">
                  <c:v>3.2518884138744243E-2</c:v>
                </c:pt>
                <c:pt idx="339">
                  <c:v>6.901755967074974E-2</c:v>
                </c:pt>
                <c:pt idx="340">
                  <c:v>3.8524414243643348E-2</c:v>
                </c:pt>
                <c:pt idx="341">
                  <c:v>5.8504579528889114E-2</c:v>
                </c:pt>
                <c:pt idx="342">
                  <c:v>0.1097802683612052</c:v>
                </c:pt>
                <c:pt idx="343">
                  <c:v>2.2990821929181799E-2</c:v>
                </c:pt>
                <c:pt idx="344">
                  <c:v>0.10834126108735365</c:v>
                </c:pt>
                <c:pt idx="345">
                  <c:v>3.7018724540465495E-2</c:v>
                </c:pt>
                <c:pt idx="346">
                  <c:v>7.3890713640827443E-2</c:v>
                </c:pt>
                <c:pt idx="347">
                  <c:v>0.10514839148677638</c:v>
                </c:pt>
                <c:pt idx="348">
                  <c:v>0.12908940053175477</c:v>
                </c:pt>
                <c:pt idx="349">
                  <c:v>1.7784567265532718E-2</c:v>
                </c:pt>
                <c:pt idx="350">
                  <c:v>7.642109113198739E-2</c:v>
                </c:pt>
                <c:pt idx="351">
                  <c:v>0.16084562536013949</c:v>
                </c:pt>
                <c:pt idx="352">
                  <c:v>3.5693376159210581E-2</c:v>
                </c:pt>
                <c:pt idx="353">
                  <c:v>7.9490775016021337E-2</c:v>
                </c:pt>
                <c:pt idx="354">
                  <c:v>5.5498484006995565E-2</c:v>
                </c:pt>
                <c:pt idx="355">
                  <c:v>4.6000610330710401E-2</c:v>
                </c:pt>
                <c:pt idx="356">
                  <c:v>5.9548862474969974E-2</c:v>
                </c:pt>
                <c:pt idx="357">
                  <c:v>7.5365122387885508E-2</c:v>
                </c:pt>
                <c:pt idx="358">
                  <c:v>8.3694540533055459E-2</c:v>
                </c:pt>
                <c:pt idx="359">
                  <c:v>9.4395273433157484E-2</c:v>
                </c:pt>
                <c:pt idx="360">
                  <c:v>3.5159513781769847E-2</c:v>
                </c:pt>
                <c:pt idx="361">
                  <c:v>1.7375163933278492E-2</c:v>
                </c:pt>
                <c:pt idx="362">
                  <c:v>0.1117077845085363</c:v>
                </c:pt>
                <c:pt idx="363">
                  <c:v>5.2470582087458029E-2</c:v>
                </c:pt>
                <c:pt idx="364">
                  <c:v>4.9701708061743469E-2</c:v>
                </c:pt>
                <c:pt idx="365">
                  <c:v>7.8989025757942546E-2</c:v>
                </c:pt>
                <c:pt idx="366">
                  <c:v>0.10763916171562868</c:v>
                </c:pt>
                <c:pt idx="367">
                  <c:v>5.6106101262075825E-2</c:v>
                </c:pt>
                <c:pt idx="368">
                  <c:v>2.8177897484871268E-2</c:v>
                </c:pt>
                <c:pt idx="369">
                  <c:v>6.7982641169952174E-2</c:v>
                </c:pt>
                <c:pt idx="370">
                  <c:v>6.3021107890722586E-2</c:v>
                </c:pt>
                <c:pt idx="371">
                  <c:v>0.10354306466131327</c:v>
                </c:pt>
                <c:pt idx="372">
                  <c:v>1.4983299117197264E-2</c:v>
                </c:pt>
                <c:pt idx="373">
                  <c:v>3.661075160664911E-2</c:v>
                </c:pt>
                <c:pt idx="374">
                  <c:v>0.10171168708002658</c:v>
                </c:pt>
                <c:pt idx="375">
                  <c:v>8.1723068043268704E-2</c:v>
                </c:pt>
                <c:pt idx="376">
                  <c:v>7.0274746889146908E-2</c:v>
                </c:pt>
                <c:pt idx="377">
                  <c:v>2.8665699927040003E-2</c:v>
                </c:pt>
                <c:pt idx="378">
                  <c:v>7.5898292017706759E-2</c:v>
                </c:pt>
                <c:pt idx="379">
                  <c:v>5.0851068518673742E-2</c:v>
                </c:pt>
                <c:pt idx="380">
                  <c:v>5.3141472074738905E-2</c:v>
                </c:pt>
                <c:pt idx="381">
                  <c:v>6.4400445268103734E-2</c:v>
                </c:pt>
                <c:pt idx="382">
                  <c:v>7.5997869499564552E-2</c:v>
                </c:pt>
                <c:pt idx="383">
                  <c:v>7.452342890043466E-2</c:v>
                </c:pt>
                <c:pt idx="384">
                  <c:v>9.169152058204813E-2</c:v>
                </c:pt>
                <c:pt idx="385">
                  <c:v>7.710458111723241E-2</c:v>
                </c:pt>
                <c:pt idx="386">
                  <c:v>4.6795305514540184E-2</c:v>
                </c:pt>
                <c:pt idx="387">
                  <c:v>2.6448788518773702E-2</c:v>
                </c:pt>
                <c:pt idx="388">
                  <c:v>8.8859005387949261E-2</c:v>
                </c:pt>
                <c:pt idx="389">
                  <c:v>6.3747402016016821E-2</c:v>
                </c:pt>
                <c:pt idx="390">
                  <c:v>0.12752112739315979</c:v>
                </c:pt>
                <c:pt idx="391">
                  <c:v>5.0097777650542269E-2</c:v>
                </c:pt>
                <c:pt idx="392">
                  <c:v>3.4749300355379945E-2</c:v>
                </c:pt>
                <c:pt idx="393">
                  <c:v>5.6587815173849573E-2</c:v>
                </c:pt>
                <c:pt idx="394">
                  <c:v>0.12740635068153025</c:v>
                </c:pt>
                <c:pt idx="395">
                  <c:v>0.16459234706001349</c:v>
                </c:pt>
                <c:pt idx="396">
                  <c:v>0.10801121978540039</c:v>
                </c:pt>
                <c:pt idx="397">
                  <c:v>8.2974302550580137E-2</c:v>
                </c:pt>
                <c:pt idx="398">
                  <c:v>1.664462925747481E-2</c:v>
                </c:pt>
                <c:pt idx="399">
                  <c:v>5.9932064071804618E-2</c:v>
                </c:pt>
                <c:pt idx="400">
                  <c:v>0.11743963808345668</c:v>
                </c:pt>
                <c:pt idx="401">
                  <c:v>4.9222196889838095E-2</c:v>
                </c:pt>
                <c:pt idx="402">
                  <c:v>6.6181122523910771E-2</c:v>
                </c:pt>
                <c:pt idx="403">
                  <c:v>4.18882169304979E-2</c:v>
                </c:pt>
                <c:pt idx="404">
                  <c:v>0.10991960301466362</c:v>
                </c:pt>
                <c:pt idx="405">
                  <c:v>0.12148637752325216</c:v>
                </c:pt>
                <c:pt idx="406">
                  <c:v>3.132967240616559E-2</c:v>
                </c:pt>
                <c:pt idx="407">
                  <c:v>6.3612318340545135E-2</c:v>
                </c:pt>
                <c:pt idx="408">
                  <c:v>8.1337886244715246E-2</c:v>
                </c:pt>
                <c:pt idx="409">
                  <c:v>3.7718152332540618E-2</c:v>
                </c:pt>
                <c:pt idx="410">
                  <c:v>7.4142580461395685E-2</c:v>
                </c:pt>
                <c:pt idx="411">
                  <c:v>8.800973736900497E-2</c:v>
                </c:pt>
                <c:pt idx="412">
                  <c:v>7.5666874358124123E-2</c:v>
                </c:pt>
                <c:pt idx="413">
                  <c:v>4.1760949607973427E-2</c:v>
                </c:pt>
                <c:pt idx="414">
                  <c:v>5.5661748019956575E-2</c:v>
                </c:pt>
                <c:pt idx="415">
                  <c:v>5.6079080867798232E-2</c:v>
                </c:pt>
                <c:pt idx="416">
                  <c:v>3.6244727482753258E-2</c:v>
                </c:pt>
                <c:pt idx="417">
                  <c:v>0.11087771776841575</c:v>
                </c:pt>
                <c:pt idx="418">
                  <c:v>2.5222371531575406E-2</c:v>
                </c:pt>
                <c:pt idx="419">
                  <c:v>8.2930275939718301E-2</c:v>
                </c:pt>
                <c:pt idx="420">
                  <c:v>0.16345878256572832</c:v>
                </c:pt>
                <c:pt idx="421">
                  <c:v>0.10892048567122743</c:v>
                </c:pt>
                <c:pt idx="422">
                  <c:v>0.12008550249512025</c:v>
                </c:pt>
                <c:pt idx="423">
                  <c:v>0.14638528679721322</c:v>
                </c:pt>
                <c:pt idx="424">
                  <c:v>7.631917510358377E-2</c:v>
                </c:pt>
                <c:pt idx="425">
                  <c:v>0.25574371807253232</c:v>
                </c:pt>
                <c:pt idx="426">
                  <c:v>0.30918402101142672</c:v>
                </c:pt>
                <c:pt idx="427">
                  <c:v>0.16034565894044872</c:v>
                </c:pt>
                <c:pt idx="428">
                  <c:v>3.4171532425567017E-2</c:v>
                </c:pt>
                <c:pt idx="429">
                  <c:v>0.12827864790247021</c:v>
                </c:pt>
                <c:pt idx="430">
                  <c:v>7.6833544162163134E-2</c:v>
                </c:pt>
                <c:pt idx="431">
                  <c:v>9.8653243046495184E-2</c:v>
                </c:pt>
                <c:pt idx="432">
                  <c:v>7.6867294340558112E-2</c:v>
                </c:pt>
                <c:pt idx="433">
                  <c:v>0.12494041408518515</c:v>
                </c:pt>
                <c:pt idx="434">
                  <c:v>0.10698355491328855</c:v>
                </c:pt>
                <c:pt idx="435">
                  <c:v>2.258897186415396E-2</c:v>
                </c:pt>
                <c:pt idx="436">
                  <c:v>3.937498057496816E-2</c:v>
                </c:pt>
                <c:pt idx="437">
                  <c:v>6.1500248133874981E-2</c:v>
                </c:pt>
                <c:pt idx="438">
                  <c:v>6.2693489589229351E-2</c:v>
                </c:pt>
                <c:pt idx="439">
                  <c:v>0.12793921762615501</c:v>
                </c:pt>
                <c:pt idx="440">
                  <c:v>0.22713398797808076</c:v>
                </c:pt>
                <c:pt idx="441">
                  <c:v>0.12905705852622223</c:v>
                </c:pt>
                <c:pt idx="442">
                  <c:v>7.4578816443889556E-2</c:v>
                </c:pt>
                <c:pt idx="443">
                  <c:v>7.2989645405408643E-2</c:v>
                </c:pt>
                <c:pt idx="444">
                  <c:v>1.3123232446695533E-2</c:v>
                </c:pt>
                <c:pt idx="445">
                  <c:v>9.3799896860125187E-2</c:v>
                </c:pt>
                <c:pt idx="446">
                  <c:v>4.8671345163413454E-2</c:v>
                </c:pt>
                <c:pt idx="447">
                  <c:v>1.8432608878492272E-2</c:v>
                </c:pt>
                <c:pt idx="448">
                  <c:v>0.11465747886356677</c:v>
                </c:pt>
                <c:pt idx="449">
                  <c:v>0.14658099331134972</c:v>
                </c:pt>
                <c:pt idx="450">
                  <c:v>0.11206062302691554</c:v>
                </c:pt>
                <c:pt idx="451">
                  <c:v>0.17048204765474212</c:v>
                </c:pt>
                <c:pt idx="452">
                  <c:v>7.3152894630174325E-2</c:v>
                </c:pt>
                <c:pt idx="453">
                  <c:v>5.4972268769095479E-2</c:v>
                </c:pt>
                <c:pt idx="454">
                  <c:v>0.12110984859360018</c:v>
                </c:pt>
                <c:pt idx="455">
                  <c:v>0.13966480486765018</c:v>
                </c:pt>
                <c:pt idx="456">
                  <c:v>0.12545429567880875</c:v>
                </c:pt>
                <c:pt idx="457">
                  <c:v>8.7189761767501386E-2</c:v>
                </c:pt>
                <c:pt idx="458">
                  <c:v>0.10073193810011397</c:v>
                </c:pt>
                <c:pt idx="459">
                  <c:v>0.27356782209830899</c:v>
                </c:pt>
                <c:pt idx="460">
                  <c:v>9.5870906395087732E-2</c:v>
                </c:pt>
                <c:pt idx="461">
                  <c:v>0.25720490582038008</c:v>
                </c:pt>
                <c:pt idx="462">
                  <c:v>0.24970865463717656</c:v>
                </c:pt>
                <c:pt idx="463">
                  <c:v>0.31780845388379991</c:v>
                </c:pt>
                <c:pt idx="464">
                  <c:v>0.35305143928890154</c:v>
                </c:pt>
                <c:pt idx="465">
                  <c:v>0.39770908149384315</c:v>
                </c:pt>
                <c:pt idx="466">
                  <c:v>0.53171594521320864</c:v>
                </c:pt>
                <c:pt idx="467">
                  <c:v>1.0115658672100731</c:v>
                </c:pt>
                <c:pt idx="468">
                  <c:v>3.7522584546263706</c:v>
                </c:pt>
                <c:pt idx="469">
                  <c:v>1.7485856856135031</c:v>
                </c:pt>
                <c:pt idx="470">
                  <c:v>0.69803911680652553</c:v>
                </c:pt>
                <c:pt idx="471">
                  <c:v>0.50731313367607589</c:v>
                </c:pt>
                <c:pt idx="472">
                  <c:v>0.31255100138154879</c:v>
                </c:pt>
                <c:pt idx="473">
                  <c:v>5.2348702587642258E-2</c:v>
                </c:pt>
                <c:pt idx="474">
                  <c:v>0.17033637985423972</c:v>
                </c:pt>
                <c:pt idx="475">
                  <c:v>0.17729810818350855</c:v>
                </c:pt>
                <c:pt idx="476">
                  <c:v>0.23882986847174995</c:v>
                </c:pt>
                <c:pt idx="477">
                  <c:v>9.2611267163763264E-2</c:v>
                </c:pt>
                <c:pt idx="478">
                  <c:v>0.24288939657387648</c:v>
                </c:pt>
                <c:pt idx="479">
                  <c:v>0.19314971160695335</c:v>
                </c:pt>
                <c:pt idx="480">
                  <c:v>9.3439246952801036E-2</c:v>
                </c:pt>
                <c:pt idx="481">
                  <c:v>4.9370191489296451E-2</c:v>
                </c:pt>
                <c:pt idx="482">
                  <c:v>0.12143157063461887</c:v>
                </c:pt>
                <c:pt idx="483">
                  <c:v>5.6825665328405744E-2</c:v>
                </c:pt>
                <c:pt idx="484">
                  <c:v>3.4883917177236663E-2</c:v>
                </c:pt>
                <c:pt idx="485">
                  <c:v>7.6700888806567599E-2</c:v>
                </c:pt>
                <c:pt idx="486">
                  <c:v>9.0327850728324277E-2</c:v>
                </c:pt>
                <c:pt idx="487">
                  <c:v>2.539980182088785E-2</c:v>
                </c:pt>
                <c:pt idx="488">
                  <c:v>5.4549202894954477E-2</c:v>
                </c:pt>
                <c:pt idx="489">
                  <c:v>4.6304667228815738E-2</c:v>
                </c:pt>
                <c:pt idx="490">
                  <c:v>8.6101286590137632E-2</c:v>
                </c:pt>
                <c:pt idx="491">
                  <c:v>6.6107156381948681E-2</c:v>
                </c:pt>
                <c:pt idx="492">
                  <c:v>7.8420266590090881E-2</c:v>
                </c:pt>
                <c:pt idx="493">
                  <c:v>0.26176678887262123</c:v>
                </c:pt>
                <c:pt idx="494">
                  <c:v>0.13928482430480107</c:v>
                </c:pt>
                <c:pt idx="495">
                  <c:v>0.13605614628847684</c:v>
                </c:pt>
                <c:pt idx="496">
                  <c:v>0.11428777967527325</c:v>
                </c:pt>
                <c:pt idx="497">
                  <c:v>8.259508746331734E-2</c:v>
                </c:pt>
                <c:pt idx="498">
                  <c:v>5.8866528104512546E-2</c:v>
                </c:pt>
                <c:pt idx="499">
                  <c:v>1.5109956132466008E-2</c:v>
                </c:pt>
                <c:pt idx="500">
                  <c:v>0.13487264560066031</c:v>
                </c:pt>
                <c:pt idx="501">
                  <c:v>0.122167584132876</c:v>
                </c:pt>
                <c:pt idx="502">
                  <c:v>5.739614352792928E-2</c:v>
                </c:pt>
                <c:pt idx="503">
                  <c:v>5.5101367844383443E-2</c:v>
                </c:pt>
                <c:pt idx="504">
                  <c:v>0.12425358859721712</c:v>
                </c:pt>
                <c:pt idx="505">
                  <c:v>0.21402019472857703</c:v>
                </c:pt>
                <c:pt idx="506">
                  <c:v>0.20324593963403853</c:v>
                </c:pt>
                <c:pt idx="507">
                  <c:v>8.5811607228323331E-2</c:v>
                </c:pt>
                <c:pt idx="508">
                  <c:v>0.20430917119206168</c:v>
                </c:pt>
                <c:pt idx="509">
                  <c:v>0.13129034443915974</c:v>
                </c:pt>
                <c:pt idx="510">
                  <c:v>0.40435975173074618</c:v>
                </c:pt>
                <c:pt idx="5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D-4FCE-8F32-7BD08D081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8105720"/>
        <c:axId val="698106360"/>
      </c:lineChart>
      <c:catAx>
        <c:axId val="698105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106360"/>
        <c:crosses val="autoZero"/>
        <c:auto val="1"/>
        <c:lblAlgn val="ctr"/>
        <c:lblOffset val="100"/>
        <c:noMultiLvlLbl val="0"/>
      </c:catAx>
      <c:valAx>
        <c:axId val="698106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105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baseline="0">
                <a:effectLst/>
              </a:rPr>
              <a:t>Power spectrum for average monthly temp in deg C in Sheffield Jan 1977-Aug 2019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Sheet2!$X$6:$X$261</c:f>
              <c:numCache>
                <c:formatCode>General</c:formatCode>
                <c:ptCount val="256"/>
                <c:pt idx="0">
                  <c:v>1.953125E-3</c:v>
                </c:pt>
                <c:pt idx="1">
                  <c:v>3.90625E-3</c:v>
                </c:pt>
                <c:pt idx="2">
                  <c:v>5.859375E-3</c:v>
                </c:pt>
                <c:pt idx="3">
                  <c:v>7.8125E-3</c:v>
                </c:pt>
                <c:pt idx="4">
                  <c:v>9.765625E-3</c:v>
                </c:pt>
                <c:pt idx="5">
                  <c:v>1.171875E-2</c:v>
                </c:pt>
                <c:pt idx="6">
                  <c:v>1.3671875E-2</c:v>
                </c:pt>
                <c:pt idx="7">
                  <c:v>1.5625E-2</c:v>
                </c:pt>
                <c:pt idx="8">
                  <c:v>1.7578125E-2</c:v>
                </c:pt>
                <c:pt idx="9">
                  <c:v>1.953125E-2</c:v>
                </c:pt>
                <c:pt idx="10">
                  <c:v>2.1484375E-2</c:v>
                </c:pt>
                <c:pt idx="11">
                  <c:v>2.34375E-2</c:v>
                </c:pt>
                <c:pt idx="12">
                  <c:v>2.5390625E-2</c:v>
                </c:pt>
                <c:pt idx="13">
                  <c:v>2.734375E-2</c:v>
                </c:pt>
                <c:pt idx="14">
                  <c:v>2.9296875E-2</c:v>
                </c:pt>
                <c:pt idx="15">
                  <c:v>3.125E-2</c:v>
                </c:pt>
                <c:pt idx="16">
                  <c:v>3.3203125E-2</c:v>
                </c:pt>
                <c:pt idx="17">
                  <c:v>3.515625E-2</c:v>
                </c:pt>
                <c:pt idx="18">
                  <c:v>3.7109375E-2</c:v>
                </c:pt>
                <c:pt idx="19">
                  <c:v>3.90625E-2</c:v>
                </c:pt>
                <c:pt idx="20">
                  <c:v>4.1015625E-2</c:v>
                </c:pt>
                <c:pt idx="21">
                  <c:v>4.296875E-2</c:v>
                </c:pt>
                <c:pt idx="22">
                  <c:v>4.4921875E-2</c:v>
                </c:pt>
                <c:pt idx="23">
                  <c:v>4.6875E-2</c:v>
                </c:pt>
                <c:pt idx="24">
                  <c:v>4.8828125E-2</c:v>
                </c:pt>
                <c:pt idx="25">
                  <c:v>5.078125E-2</c:v>
                </c:pt>
                <c:pt idx="26">
                  <c:v>5.2734375E-2</c:v>
                </c:pt>
                <c:pt idx="27">
                  <c:v>5.46875E-2</c:v>
                </c:pt>
                <c:pt idx="28">
                  <c:v>5.6640625E-2</c:v>
                </c:pt>
                <c:pt idx="29">
                  <c:v>5.859375E-2</c:v>
                </c:pt>
                <c:pt idx="30">
                  <c:v>6.0546875E-2</c:v>
                </c:pt>
                <c:pt idx="31">
                  <c:v>6.25E-2</c:v>
                </c:pt>
                <c:pt idx="32">
                  <c:v>6.4453125E-2</c:v>
                </c:pt>
                <c:pt idx="33">
                  <c:v>6.640625E-2</c:v>
                </c:pt>
                <c:pt idx="34">
                  <c:v>6.8359375E-2</c:v>
                </c:pt>
                <c:pt idx="35">
                  <c:v>7.03125E-2</c:v>
                </c:pt>
                <c:pt idx="36">
                  <c:v>7.2265625E-2</c:v>
                </c:pt>
                <c:pt idx="37">
                  <c:v>7.421875E-2</c:v>
                </c:pt>
                <c:pt idx="38">
                  <c:v>7.6171875E-2</c:v>
                </c:pt>
                <c:pt idx="39">
                  <c:v>7.8125E-2</c:v>
                </c:pt>
                <c:pt idx="40">
                  <c:v>8.0078125E-2</c:v>
                </c:pt>
                <c:pt idx="41">
                  <c:v>8.203125E-2</c:v>
                </c:pt>
                <c:pt idx="42">
                  <c:v>8.3984375E-2</c:v>
                </c:pt>
                <c:pt idx="43">
                  <c:v>8.59375E-2</c:v>
                </c:pt>
                <c:pt idx="44">
                  <c:v>8.7890625E-2</c:v>
                </c:pt>
                <c:pt idx="45">
                  <c:v>8.984375E-2</c:v>
                </c:pt>
                <c:pt idx="46">
                  <c:v>9.1796875E-2</c:v>
                </c:pt>
                <c:pt idx="47">
                  <c:v>9.375E-2</c:v>
                </c:pt>
                <c:pt idx="48">
                  <c:v>9.5703125E-2</c:v>
                </c:pt>
                <c:pt idx="49">
                  <c:v>9.765625E-2</c:v>
                </c:pt>
                <c:pt idx="50">
                  <c:v>9.9609375E-2</c:v>
                </c:pt>
                <c:pt idx="51">
                  <c:v>0.1015625</c:v>
                </c:pt>
                <c:pt idx="52">
                  <c:v>0.103515625</c:v>
                </c:pt>
                <c:pt idx="53">
                  <c:v>0.10546875</c:v>
                </c:pt>
                <c:pt idx="54">
                  <c:v>0.107421875</c:v>
                </c:pt>
                <c:pt idx="55">
                  <c:v>0.109375</c:v>
                </c:pt>
                <c:pt idx="56">
                  <c:v>0.111328125</c:v>
                </c:pt>
                <c:pt idx="57">
                  <c:v>0.11328125</c:v>
                </c:pt>
                <c:pt idx="58">
                  <c:v>0.115234375</c:v>
                </c:pt>
                <c:pt idx="59">
                  <c:v>0.1171875</c:v>
                </c:pt>
                <c:pt idx="60">
                  <c:v>0.119140625</c:v>
                </c:pt>
                <c:pt idx="61">
                  <c:v>0.12109375</c:v>
                </c:pt>
                <c:pt idx="62">
                  <c:v>0.123046875</c:v>
                </c:pt>
                <c:pt idx="63">
                  <c:v>0.125</c:v>
                </c:pt>
                <c:pt idx="64">
                  <c:v>0.126953125</c:v>
                </c:pt>
                <c:pt idx="65">
                  <c:v>0.12890625</c:v>
                </c:pt>
                <c:pt idx="66">
                  <c:v>0.130859375</c:v>
                </c:pt>
                <c:pt idx="67">
                  <c:v>0.1328125</c:v>
                </c:pt>
                <c:pt idx="68">
                  <c:v>0.134765625</c:v>
                </c:pt>
                <c:pt idx="69">
                  <c:v>0.13671875</c:v>
                </c:pt>
                <c:pt idx="70">
                  <c:v>0.138671875</c:v>
                </c:pt>
                <c:pt idx="71">
                  <c:v>0.140625</c:v>
                </c:pt>
                <c:pt idx="72">
                  <c:v>0.142578125</c:v>
                </c:pt>
                <c:pt idx="73">
                  <c:v>0.14453125</c:v>
                </c:pt>
                <c:pt idx="74">
                  <c:v>0.146484375</c:v>
                </c:pt>
                <c:pt idx="75">
                  <c:v>0.1484375</c:v>
                </c:pt>
                <c:pt idx="76">
                  <c:v>0.150390625</c:v>
                </c:pt>
                <c:pt idx="77">
                  <c:v>0.15234375</c:v>
                </c:pt>
                <c:pt idx="78">
                  <c:v>0.154296875</c:v>
                </c:pt>
                <c:pt idx="79">
                  <c:v>0.15625</c:v>
                </c:pt>
                <c:pt idx="80">
                  <c:v>0.158203125</c:v>
                </c:pt>
                <c:pt idx="81">
                  <c:v>0.16015625</c:v>
                </c:pt>
                <c:pt idx="82">
                  <c:v>0.162109375</c:v>
                </c:pt>
                <c:pt idx="83">
                  <c:v>0.1640625</c:v>
                </c:pt>
                <c:pt idx="84">
                  <c:v>0.166015625</c:v>
                </c:pt>
                <c:pt idx="85">
                  <c:v>0.16796875</c:v>
                </c:pt>
                <c:pt idx="86">
                  <c:v>0.169921875</c:v>
                </c:pt>
                <c:pt idx="87">
                  <c:v>0.171875</c:v>
                </c:pt>
                <c:pt idx="88">
                  <c:v>0.173828125</c:v>
                </c:pt>
                <c:pt idx="89">
                  <c:v>0.17578125</c:v>
                </c:pt>
                <c:pt idx="90">
                  <c:v>0.177734375</c:v>
                </c:pt>
                <c:pt idx="91">
                  <c:v>0.1796875</c:v>
                </c:pt>
                <c:pt idx="92">
                  <c:v>0.181640625</c:v>
                </c:pt>
                <c:pt idx="93">
                  <c:v>0.18359375</c:v>
                </c:pt>
                <c:pt idx="94">
                  <c:v>0.185546875</c:v>
                </c:pt>
                <c:pt idx="95">
                  <c:v>0.1875</c:v>
                </c:pt>
                <c:pt idx="96">
                  <c:v>0.189453125</c:v>
                </c:pt>
                <c:pt idx="97">
                  <c:v>0.19140625</c:v>
                </c:pt>
                <c:pt idx="98">
                  <c:v>0.193359375</c:v>
                </c:pt>
                <c:pt idx="99">
                  <c:v>0.1953125</c:v>
                </c:pt>
                <c:pt idx="100">
                  <c:v>0.197265625</c:v>
                </c:pt>
                <c:pt idx="101">
                  <c:v>0.19921875</c:v>
                </c:pt>
                <c:pt idx="102">
                  <c:v>0.201171875</c:v>
                </c:pt>
                <c:pt idx="103">
                  <c:v>0.203125</c:v>
                </c:pt>
                <c:pt idx="104">
                  <c:v>0.205078125</c:v>
                </c:pt>
                <c:pt idx="105">
                  <c:v>0.20703125</c:v>
                </c:pt>
                <c:pt idx="106">
                  <c:v>0.208984375</c:v>
                </c:pt>
                <c:pt idx="107">
                  <c:v>0.2109375</c:v>
                </c:pt>
                <c:pt idx="108">
                  <c:v>0.212890625</c:v>
                </c:pt>
                <c:pt idx="109">
                  <c:v>0.21484375</c:v>
                </c:pt>
                <c:pt idx="110">
                  <c:v>0.216796875</c:v>
                </c:pt>
                <c:pt idx="111">
                  <c:v>0.21875</c:v>
                </c:pt>
                <c:pt idx="112">
                  <c:v>0.220703125</c:v>
                </c:pt>
                <c:pt idx="113">
                  <c:v>0.22265625</c:v>
                </c:pt>
                <c:pt idx="114">
                  <c:v>0.224609375</c:v>
                </c:pt>
                <c:pt idx="115">
                  <c:v>0.2265625</c:v>
                </c:pt>
                <c:pt idx="116">
                  <c:v>0.228515625</c:v>
                </c:pt>
                <c:pt idx="117">
                  <c:v>0.23046875</c:v>
                </c:pt>
                <c:pt idx="118">
                  <c:v>0.232421875</c:v>
                </c:pt>
                <c:pt idx="119">
                  <c:v>0.234375</c:v>
                </c:pt>
                <c:pt idx="120">
                  <c:v>0.236328125</c:v>
                </c:pt>
                <c:pt idx="121">
                  <c:v>0.23828125</c:v>
                </c:pt>
                <c:pt idx="122">
                  <c:v>0.240234375</c:v>
                </c:pt>
                <c:pt idx="123">
                  <c:v>0.2421875</c:v>
                </c:pt>
                <c:pt idx="124">
                  <c:v>0.244140625</c:v>
                </c:pt>
                <c:pt idx="125">
                  <c:v>0.24609375</c:v>
                </c:pt>
                <c:pt idx="126">
                  <c:v>0.248046875</c:v>
                </c:pt>
                <c:pt idx="127">
                  <c:v>0.25</c:v>
                </c:pt>
                <c:pt idx="128">
                  <c:v>0.251953125</c:v>
                </c:pt>
                <c:pt idx="129">
                  <c:v>0.25390625</c:v>
                </c:pt>
                <c:pt idx="130">
                  <c:v>0.255859375</c:v>
                </c:pt>
                <c:pt idx="131">
                  <c:v>0.2578125</c:v>
                </c:pt>
                <c:pt idx="132">
                  <c:v>0.259765625</c:v>
                </c:pt>
                <c:pt idx="133">
                  <c:v>0.26171875</c:v>
                </c:pt>
                <c:pt idx="134">
                  <c:v>0.263671875</c:v>
                </c:pt>
                <c:pt idx="135">
                  <c:v>0.265625</c:v>
                </c:pt>
                <c:pt idx="136">
                  <c:v>0.267578125</c:v>
                </c:pt>
                <c:pt idx="137">
                  <c:v>0.26953125</c:v>
                </c:pt>
                <c:pt idx="138">
                  <c:v>0.271484375</c:v>
                </c:pt>
                <c:pt idx="139">
                  <c:v>0.2734375</c:v>
                </c:pt>
                <c:pt idx="140">
                  <c:v>0.275390625</c:v>
                </c:pt>
                <c:pt idx="141">
                  <c:v>0.27734375</c:v>
                </c:pt>
                <c:pt idx="142">
                  <c:v>0.279296875</c:v>
                </c:pt>
                <c:pt idx="143">
                  <c:v>0.28125</c:v>
                </c:pt>
                <c:pt idx="144">
                  <c:v>0.283203125</c:v>
                </c:pt>
                <c:pt idx="145">
                  <c:v>0.28515625</c:v>
                </c:pt>
                <c:pt idx="146">
                  <c:v>0.287109375</c:v>
                </c:pt>
                <c:pt idx="147">
                  <c:v>0.2890625</c:v>
                </c:pt>
                <c:pt idx="148">
                  <c:v>0.291015625</c:v>
                </c:pt>
                <c:pt idx="149">
                  <c:v>0.29296875</c:v>
                </c:pt>
                <c:pt idx="150">
                  <c:v>0.294921875</c:v>
                </c:pt>
                <c:pt idx="151">
                  <c:v>0.296875</c:v>
                </c:pt>
                <c:pt idx="152">
                  <c:v>0.298828125</c:v>
                </c:pt>
                <c:pt idx="153">
                  <c:v>0.30078125</c:v>
                </c:pt>
                <c:pt idx="154">
                  <c:v>0.302734375</c:v>
                </c:pt>
                <c:pt idx="155">
                  <c:v>0.3046875</c:v>
                </c:pt>
                <c:pt idx="156">
                  <c:v>0.306640625</c:v>
                </c:pt>
                <c:pt idx="157">
                  <c:v>0.30859375</c:v>
                </c:pt>
                <c:pt idx="158">
                  <c:v>0.310546875</c:v>
                </c:pt>
                <c:pt idx="159">
                  <c:v>0.3125</c:v>
                </c:pt>
                <c:pt idx="160">
                  <c:v>0.314453125</c:v>
                </c:pt>
                <c:pt idx="161">
                  <c:v>0.31640625</c:v>
                </c:pt>
                <c:pt idx="162">
                  <c:v>0.318359375</c:v>
                </c:pt>
                <c:pt idx="163">
                  <c:v>0.3203125</c:v>
                </c:pt>
                <c:pt idx="164">
                  <c:v>0.322265625</c:v>
                </c:pt>
                <c:pt idx="165">
                  <c:v>0.32421875</c:v>
                </c:pt>
                <c:pt idx="166">
                  <c:v>0.326171875</c:v>
                </c:pt>
                <c:pt idx="167">
                  <c:v>0.328125</c:v>
                </c:pt>
                <c:pt idx="168">
                  <c:v>0.330078125</c:v>
                </c:pt>
                <c:pt idx="169">
                  <c:v>0.33203125</c:v>
                </c:pt>
                <c:pt idx="170">
                  <c:v>0.333984375</c:v>
                </c:pt>
                <c:pt idx="171">
                  <c:v>0.3359375</c:v>
                </c:pt>
                <c:pt idx="172">
                  <c:v>0.337890625</c:v>
                </c:pt>
                <c:pt idx="173">
                  <c:v>0.33984375</c:v>
                </c:pt>
                <c:pt idx="174">
                  <c:v>0.341796875</c:v>
                </c:pt>
                <c:pt idx="175">
                  <c:v>0.34375</c:v>
                </c:pt>
                <c:pt idx="176">
                  <c:v>0.345703125</c:v>
                </c:pt>
                <c:pt idx="177">
                  <c:v>0.34765625</c:v>
                </c:pt>
                <c:pt idx="178">
                  <c:v>0.349609375</c:v>
                </c:pt>
                <c:pt idx="179">
                  <c:v>0.3515625</c:v>
                </c:pt>
                <c:pt idx="180">
                  <c:v>0.353515625</c:v>
                </c:pt>
                <c:pt idx="181">
                  <c:v>0.35546875</c:v>
                </c:pt>
                <c:pt idx="182">
                  <c:v>0.357421875</c:v>
                </c:pt>
                <c:pt idx="183">
                  <c:v>0.359375</c:v>
                </c:pt>
                <c:pt idx="184">
                  <c:v>0.361328125</c:v>
                </c:pt>
                <c:pt idx="185">
                  <c:v>0.36328125</c:v>
                </c:pt>
                <c:pt idx="186">
                  <c:v>0.365234375</c:v>
                </c:pt>
                <c:pt idx="187">
                  <c:v>0.3671875</c:v>
                </c:pt>
                <c:pt idx="188">
                  <c:v>0.369140625</c:v>
                </c:pt>
                <c:pt idx="189">
                  <c:v>0.37109375</c:v>
                </c:pt>
                <c:pt idx="190">
                  <c:v>0.373046875</c:v>
                </c:pt>
                <c:pt idx="191">
                  <c:v>0.375</c:v>
                </c:pt>
                <c:pt idx="192">
                  <c:v>0.376953125</c:v>
                </c:pt>
                <c:pt idx="193">
                  <c:v>0.37890625</c:v>
                </c:pt>
                <c:pt idx="194">
                  <c:v>0.380859375</c:v>
                </c:pt>
                <c:pt idx="195">
                  <c:v>0.3828125</c:v>
                </c:pt>
                <c:pt idx="196">
                  <c:v>0.384765625</c:v>
                </c:pt>
                <c:pt idx="197">
                  <c:v>0.38671875</c:v>
                </c:pt>
                <c:pt idx="198">
                  <c:v>0.388671875</c:v>
                </c:pt>
                <c:pt idx="199">
                  <c:v>0.390625</c:v>
                </c:pt>
                <c:pt idx="200">
                  <c:v>0.392578125</c:v>
                </c:pt>
                <c:pt idx="201">
                  <c:v>0.39453125</c:v>
                </c:pt>
                <c:pt idx="202">
                  <c:v>0.396484375</c:v>
                </c:pt>
                <c:pt idx="203">
                  <c:v>0.3984375</c:v>
                </c:pt>
                <c:pt idx="204">
                  <c:v>0.400390625</c:v>
                </c:pt>
                <c:pt idx="205">
                  <c:v>0.40234375</c:v>
                </c:pt>
                <c:pt idx="206">
                  <c:v>0.404296875</c:v>
                </c:pt>
                <c:pt idx="207">
                  <c:v>0.40625</c:v>
                </c:pt>
                <c:pt idx="208">
                  <c:v>0.408203125</c:v>
                </c:pt>
                <c:pt idx="209">
                  <c:v>0.41015625</c:v>
                </c:pt>
                <c:pt idx="210">
                  <c:v>0.412109375</c:v>
                </c:pt>
                <c:pt idx="211">
                  <c:v>0.4140625</c:v>
                </c:pt>
                <c:pt idx="212">
                  <c:v>0.416015625</c:v>
                </c:pt>
                <c:pt idx="213">
                  <c:v>0.41796875</c:v>
                </c:pt>
                <c:pt idx="214">
                  <c:v>0.419921875</c:v>
                </c:pt>
                <c:pt idx="215">
                  <c:v>0.421875</c:v>
                </c:pt>
                <c:pt idx="216">
                  <c:v>0.423828125</c:v>
                </c:pt>
                <c:pt idx="217">
                  <c:v>0.42578125</c:v>
                </c:pt>
                <c:pt idx="218">
                  <c:v>0.427734375</c:v>
                </c:pt>
                <c:pt idx="219">
                  <c:v>0.4296875</c:v>
                </c:pt>
                <c:pt idx="220">
                  <c:v>0.431640625</c:v>
                </c:pt>
                <c:pt idx="221">
                  <c:v>0.43359375</c:v>
                </c:pt>
                <c:pt idx="222">
                  <c:v>0.435546875</c:v>
                </c:pt>
                <c:pt idx="223">
                  <c:v>0.4375</c:v>
                </c:pt>
                <c:pt idx="224">
                  <c:v>0.439453125</c:v>
                </c:pt>
                <c:pt idx="225">
                  <c:v>0.44140625</c:v>
                </c:pt>
                <c:pt idx="226">
                  <c:v>0.443359375</c:v>
                </c:pt>
                <c:pt idx="227">
                  <c:v>0.4453125</c:v>
                </c:pt>
                <c:pt idx="228">
                  <c:v>0.447265625</c:v>
                </c:pt>
                <c:pt idx="229">
                  <c:v>0.44921875</c:v>
                </c:pt>
                <c:pt idx="230">
                  <c:v>0.451171875</c:v>
                </c:pt>
                <c:pt idx="231">
                  <c:v>0.453125</c:v>
                </c:pt>
                <c:pt idx="232">
                  <c:v>0.455078125</c:v>
                </c:pt>
                <c:pt idx="233">
                  <c:v>0.45703125</c:v>
                </c:pt>
                <c:pt idx="234">
                  <c:v>0.458984375</c:v>
                </c:pt>
                <c:pt idx="235">
                  <c:v>0.4609375</c:v>
                </c:pt>
                <c:pt idx="236">
                  <c:v>0.462890625</c:v>
                </c:pt>
                <c:pt idx="237">
                  <c:v>0.46484375</c:v>
                </c:pt>
                <c:pt idx="238">
                  <c:v>0.466796875</c:v>
                </c:pt>
                <c:pt idx="239">
                  <c:v>0.46875</c:v>
                </c:pt>
                <c:pt idx="240">
                  <c:v>0.470703125</c:v>
                </c:pt>
                <c:pt idx="241">
                  <c:v>0.47265625</c:v>
                </c:pt>
                <c:pt idx="242">
                  <c:v>0.474609375</c:v>
                </c:pt>
                <c:pt idx="243">
                  <c:v>0.4765625</c:v>
                </c:pt>
                <c:pt idx="244">
                  <c:v>0.478515625</c:v>
                </c:pt>
                <c:pt idx="245">
                  <c:v>0.48046875</c:v>
                </c:pt>
                <c:pt idx="246">
                  <c:v>0.482421875</c:v>
                </c:pt>
                <c:pt idx="247">
                  <c:v>0.484375</c:v>
                </c:pt>
                <c:pt idx="248">
                  <c:v>0.486328125</c:v>
                </c:pt>
                <c:pt idx="249">
                  <c:v>0.48828125</c:v>
                </c:pt>
                <c:pt idx="250">
                  <c:v>0.490234375</c:v>
                </c:pt>
                <c:pt idx="251">
                  <c:v>0.4921875</c:v>
                </c:pt>
                <c:pt idx="252">
                  <c:v>0.494140625</c:v>
                </c:pt>
                <c:pt idx="253">
                  <c:v>0.49609375</c:v>
                </c:pt>
                <c:pt idx="254">
                  <c:v>0.498046875</c:v>
                </c:pt>
                <c:pt idx="255">
                  <c:v>0.5</c:v>
                </c:pt>
              </c:numCache>
            </c:numRef>
          </c:xVal>
          <c:yVal>
            <c:numRef>
              <c:f>Sheet2!$Y$6:$Y$261</c:f>
              <c:numCache>
                <c:formatCode>0.0000</c:formatCode>
                <c:ptCount val="256"/>
                <c:pt idx="0">
                  <c:v>0.16350680881974961</c:v>
                </c:pt>
                <c:pt idx="1">
                  <c:v>1.7237154542953166E-2</c:v>
                </c:pt>
                <c:pt idx="2">
                  <c:v>4.1742237433186828E-2</c:v>
                </c:pt>
                <c:pt idx="3">
                  <c:v>7.3636319351079995E-3</c:v>
                </c:pt>
                <c:pt idx="4">
                  <c:v>4.1308911977723198E-2</c:v>
                </c:pt>
                <c:pt idx="5">
                  <c:v>4.580464375165795E-2</c:v>
                </c:pt>
                <c:pt idx="6">
                  <c:v>1.5438954279286285E-2</c:v>
                </c:pt>
                <c:pt idx="7">
                  <c:v>3.0361607383220406E-3</c:v>
                </c:pt>
                <c:pt idx="8">
                  <c:v>3.2943172918787028E-3</c:v>
                </c:pt>
                <c:pt idx="9">
                  <c:v>1.4924918612863488E-2</c:v>
                </c:pt>
                <c:pt idx="10">
                  <c:v>1.8190630531320723E-2</c:v>
                </c:pt>
                <c:pt idx="11">
                  <c:v>2.283107743250806E-4</c:v>
                </c:pt>
                <c:pt idx="12">
                  <c:v>3.4652681310793827E-3</c:v>
                </c:pt>
                <c:pt idx="13">
                  <c:v>6.8219484730731444E-3</c:v>
                </c:pt>
                <c:pt idx="14">
                  <c:v>1.3061696583103953E-2</c:v>
                </c:pt>
                <c:pt idx="15">
                  <c:v>1.8511274942871334E-2</c:v>
                </c:pt>
                <c:pt idx="16">
                  <c:v>1.9400262281619236E-2</c:v>
                </c:pt>
                <c:pt idx="17">
                  <c:v>6.852185175668328E-2</c:v>
                </c:pt>
                <c:pt idx="18">
                  <c:v>6.1497382120610129E-3</c:v>
                </c:pt>
                <c:pt idx="19">
                  <c:v>4.3701561249074455E-3</c:v>
                </c:pt>
                <c:pt idx="20">
                  <c:v>7.4134315524774759E-3</c:v>
                </c:pt>
                <c:pt idx="21">
                  <c:v>2.1441222071714584E-3</c:v>
                </c:pt>
                <c:pt idx="22">
                  <c:v>2.9756155364749218E-3</c:v>
                </c:pt>
                <c:pt idx="23">
                  <c:v>6.4514993254038619E-4</c:v>
                </c:pt>
                <c:pt idx="24">
                  <c:v>8.1591206171983902E-3</c:v>
                </c:pt>
                <c:pt idx="25">
                  <c:v>5.883026343717377E-3</c:v>
                </c:pt>
                <c:pt idx="26">
                  <c:v>1.2168876776282897E-3</c:v>
                </c:pt>
                <c:pt idx="27">
                  <c:v>3.2291562400159749E-3</c:v>
                </c:pt>
                <c:pt idx="28">
                  <c:v>1.474562634679053E-2</c:v>
                </c:pt>
                <c:pt idx="29">
                  <c:v>2.4374158076897997E-3</c:v>
                </c:pt>
                <c:pt idx="30">
                  <c:v>8.7308928711066873E-3</c:v>
                </c:pt>
                <c:pt idx="31">
                  <c:v>3.7306811093849146E-2</c:v>
                </c:pt>
                <c:pt idx="32">
                  <c:v>5.8995258968021949E-2</c:v>
                </c:pt>
                <c:pt idx="33">
                  <c:v>8.5768468056778794E-3</c:v>
                </c:pt>
                <c:pt idx="34">
                  <c:v>5.7039706074234149E-2</c:v>
                </c:pt>
                <c:pt idx="35">
                  <c:v>3.1434619165451316E-2</c:v>
                </c:pt>
                <c:pt idx="36">
                  <c:v>2.9014482301848287E-2</c:v>
                </c:pt>
                <c:pt idx="37">
                  <c:v>2.7403866626093411E-3</c:v>
                </c:pt>
                <c:pt idx="38">
                  <c:v>9.7688128464610224E-2</c:v>
                </c:pt>
                <c:pt idx="39">
                  <c:v>0.25736661560023949</c:v>
                </c:pt>
                <c:pt idx="40">
                  <c:v>0.48725860859204023</c:v>
                </c:pt>
                <c:pt idx="41">
                  <c:v>3.0575518999324403</c:v>
                </c:pt>
                <c:pt idx="42">
                  <c:v>14.079443510315009</c:v>
                </c:pt>
                <c:pt idx="43">
                  <c:v>1.0232655037044651</c:v>
                </c:pt>
                <c:pt idx="44">
                  <c:v>0.28272184639397507</c:v>
                </c:pt>
                <c:pt idx="45">
                  <c:v>0.15817251350267597</c:v>
                </c:pt>
                <c:pt idx="46">
                  <c:v>0.1246453187839645</c:v>
                </c:pt>
                <c:pt idx="47">
                  <c:v>0.10100221336001099</c:v>
                </c:pt>
                <c:pt idx="48">
                  <c:v>6.235441220070858E-2</c:v>
                </c:pt>
                <c:pt idx="49">
                  <c:v>6.6154363578070211E-2</c:v>
                </c:pt>
                <c:pt idx="50">
                  <c:v>9.1912306930158755E-3</c:v>
                </c:pt>
                <c:pt idx="51">
                  <c:v>7.4839353287611918E-2</c:v>
                </c:pt>
                <c:pt idx="52">
                  <c:v>1.0146923353405172E-2</c:v>
                </c:pt>
                <c:pt idx="53">
                  <c:v>7.6020545570735882E-3</c:v>
                </c:pt>
                <c:pt idx="54">
                  <c:v>1.573878030426586E-2</c:v>
                </c:pt>
                <c:pt idx="55">
                  <c:v>1.9506257718718771E-2</c:v>
                </c:pt>
                <c:pt idx="56">
                  <c:v>1.466759542636464E-2</c:v>
                </c:pt>
                <c:pt idx="57">
                  <c:v>3.0219503336215872E-3</c:v>
                </c:pt>
                <c:pt idx="58">
                  <c:v>5.351345992773501E-3</c:v>
                </c:pt>
                <c:pt idx="59">
                  <c:v>2.9064128572553857E-2</c:v>
                </c:pt>
                <c:pt idx="60">
                  <c:v>1.2557583233180424E-2</c:v>
                </c:pt>
                <c:pt idx="61">
                  <c:v>2.1485987600141854E-2</c:v>
                </c:pt>
                <c:pt idx="62">
                  <c:v>1.3146337459349277E-2</c:v>
                </c:pt>
                <c:pt idx="63">
                  <c:v>3.397610700674693E-4</c:v>
                </c:pt>
                <c:pt idx="64">
                  <c:v>2.3688998400160956E-3</c:v>
                </c:pt>
                <c:pt idx="65">
                  <c:v>8.7984206509701072E-3</c:v>
                </c:pt>
                <c:pt idx="66">
                  <c:v>1.7221922985000533E-4</c:v>
                </c:pt>
                <c:pt idx="67">
                  <c:v>5.3274883364072666E-3</c:v>
                </c:pt>
                <c:pt idx="68">
                  <c:v>5.5619998621712716E-3</c:v>
                </c:pt>
                <c:pt idx="69">
                  <c:v>1.6655724355440882E-2</c:v>
                </c:pt>
                <c:pt idx="70">
                  <c:v>5.1589848494826826E-2</c:v>
                </c:pt>
                <c:pt idx="71">
                  <c:v>1.6368443406792582E-2</c:v>
                </c:pt>
                <c:pt idx="72">
                  <c:v>3.9304736368747659E-3</c:v>
                </c:pt>
                <c:pt idx="73">
                  <c:v>3.7822805205281144E-3</c:v>
                </c:pt>
                <c:pt idx="74">
                  <c:v>1.5503890952789938E-3</c:v>
                </c:pt>
                <c:pt idx="75">
                  <c:v>5.1026164987954528E-4</c:v>
                </c:pt>
                <c:pt idx="76">
                  <c:v>1.1445481021884668E-2</c:v>
                </c:pt>
                <c:pt idx="77">
                  <c:v>1.5610107071777625E-2</c:v>
                </c:pt>
                <c:pt idx="78">
                  <c:v>5.9085809392380034E-3</c:v>
                </c:pt>
                <c:pt idx="79">
                  <c:v>9.7324623635908457E-3</c:v>
                </c:pt>
                <c:pt idx="80">
                  <c:v>5.9033935085190644E-3</c:v>
                </c:pt>
                <c:pt idx="81">
                  <c:v>1.6455411507685917E-2</c:v>
                </c:pt>
                <c:pt idx="82">
                  <c:v>1.1676936283115575E-3</c:v>
                </c:pt>
                <c:pt idx="83">
                  <c:v>2.5710730341046595E-2</c:v>
                </c:pt>
                <c:pt idx="84">
                  <c:v>9.5594758848793371E-2</c:v>
                </c:pt>
                <c:pt idx="85">
                  <c:v>6.5404849333562956E-2</c:v>
                </c:pt>
                <c:pt idx="86">
                  <c:v>5.8246164884914993E-3</c:v>
                </c:pt>
                <c:pt idx="87">
                  <c:v>2.1428652190702464E-2</c:v>
                </c:pt>
                <c:pt idx="88">
                  <c:v>1.4420527909505498E-2</c:v>
                </c:pt>
                <c:pt idx="89">
                  <c:v>1.1863672198856061E-2</c:v>
                </c:pt>
                <c:pt idx="90">
                  <c:v>2.6718773597870057E-2</c:v>
                </c:pt>
                <c:pt idx="91">
                  <c:v>6.8774306674378657E-3</c:v>
                </c:pt>
                <c:pt idx="92">
                  <c:v>6.3616802567683457E-4</c:v>
                </c:pt>
                <c:pt idx="93">
                  <c:v>1.2293868297532427E-2</c:v>
                </c:pt>
                <c:pt idx="94">
                  <c:v>1.3136802702990503E-3</c:v>
                </c:pt>
                <c:pt idx="95">
                  <c:v>3.1448633109770583E-3</c:v>
                </c:pt>
                <c:pt idx="96">
                  <c:v>3.098230192637112E-3</c:v>
                </c:pt>
                <c:pt idx="97">
                  <c:v>1.7439769121596965E-3</c:v>
                </c:pt>
                <c:pt idx="98">
                  <c:v>5.7254758751281477E-3</c:v>
                </c:pt>
                <c:pt idx="99">
                  <c:v>7.7457138717612227E-3</c:v>
                </c:pt>
                <c:pt idx="100">
                  <c:v>5.4971222374744898E-3</c:v>
                </c:pt>
                <c:pt idx="101">
                  <c:v>1.4226590153807272E-3</c:v>
                </c:pt>
                <c:pt idx="102">
                  <c:v>6.6158517387582081E-3</c:v>
                </c:pt>
                <c:pt idx="103">
                  <c:v>4.0465270446588143E-3</c:v>
                </c:pt>
                <c:pt idx="104">
                  <c:v>9.8154837307763351E-4</c:v>
                </c:pt>
                <c:pt idx="105">
                  <c:v>1.4758939923722056E-2</c:v>
                </c:pt>
                <c:pt idx="106">
                  <c:v>1.2082319126901745E-2</c:v>
                </c:pt>
                <c:pt idx="107">
                  <c:v>1.7546227176164747E-3</c:v>
                </c:pt>
                <c:pt idx="108">
                  <c:v>4.3799409785248954E-3</c:v>
                </c:pt>
                <c:pt idx="109">
                  <c:v>2.4228246666619961E-3</c:v>
                </c:pt>
                <c:pt idx="110">
                  <c:v>1.3792068593173348E-2</c:v>
                </c:pt>
                <c:pt idx="111">
                  <c:v>3.5918523039069113E-3</c:v>
                </c:pt>
                <c:pt idx="112">
                  <c:v>2.7704368311878727E-4</c:v>
                </c:pt>
                <c:pt idx="113">
                  <c:v>6.8847348837552252E-3</c:v>
                </c:pt>
                <c:pt idx="114">
                  <c:v>1.166642359953003E-2</c:v>
                </c:pt>
                <c:pt idx="115">
                  <c:v>2.7090640710723979E-2</c:v>
                </c:pt>
                <c:pt idx="116">
                  <c:v>1.623237819398507E-2</c:v>
                </c:pt>
                <c:pt idx="117">
                  <c:v>3.2021808261498042E-3</c:v>
                </c:pt>
                <c:pt idx="118">
                  <c:v>1.2075138751883971E-3</c:v>
                </c:pt>
                <c:pt idx="119">
                  <c:v>2.5097873255231925E-3</c:v>
                </c:pt>
                <c:pt idx="120">
                  <c:v>1.6261637931622469E-2</c:v>
                </c:pt>
                <c:pt idx="121">
                  <c:v>4.0637312637916674E-3</c:v>
                </c:pt>
                <c:pt idx="122">
                  <c:v>7.8959228385356382E-3</c:v>
                </c:pt>
                <c:pt idx="123">
                  <c:v>6.9953841411080368E-4</c:v>
                </c:pt>
                <c:pt idx="124">
                  <c:v>2.1898006181991733E-3</c:v>
                </c:pt>
                <c:pt idx="125">
                  <c:v>5.9451164292638964E-3</c:v>
                </c:pt>
                <c:pt idx="126">
                  <c:v>8.4073349466481668E-3</c:v>
                </c:pt>
                <c:pt idx="127">
                  <c:v>5.553741455078115E-3</c:v>
                </c:pt>
                <c:pt idx="128">
                  <c:v>5.7756761684728125E-3</c:v>
                </c:pt>
                <c:pt idx="129">
                  <c:v>4.147417350730041E-3</c:v>
                </c:pt>
                <c:pt idx="130">
                  <c:v>2.824016054270277E-3</c:v>
                </c:pt>
                <c:pt idx="131">
                  <c:v>2.5858311694908504E-3</c:v>
                </c:pt>
                <c:pt idx="132">
                  <c:v>5.7605507312050389E-3</c:v>
                </c:pt>
                <c:pt idx="133">
                  <c:v>8.2172235230709863E-4</c:v>
                </c:pt>
                <c:pt idx="134">
                  <c:v>4.9385400503336747E-3</c:v>
                </c:pt>
                <c:pt idx="135">
                  <c:v>6.6786598504046989E-3</c:v>
                </c:pt>
                <c:pt idx="136">
                  <c:v>1.0345267288665215E-2</c:v>
                </c:pt>
                <c:pt idx="137">
                  <c:v>1.3403471332037726E-3</c:v>
                </c:pt>
                <c:pt idx="138">
                  <c:v>2.2449925243541607E-4</c:v>
                </c:pt>
                <c:pt idx="139">
                  <c:v>1.0721166239456858E-2</c:v>
                </c:pt>
                <c:pt idx="140">
                  <c:v>3.971660039774067E-3</c:v>
                </c:pt>
                <c:pt idx="141">
                  <c:v>4.6216395004424517E-3</c:v>
                </c:pt>
                <c:pt idx="142">
                  <c:v>7.9399390666790753E-4</c:v>
                </c:pt>
                <c:pt idx="143">
                  <c:v>3.147894598830333E-3</c:v>
                </c:pt>
                <c:pt idx="144">
                  <c:v>1.1586189134843251E-2</c:v>
                </c:pt>
                <c:pt idx="145">
                  <c:v>6.2392661901889065E-3</c:v>
                </c:pt>
                <c:pt idx="146">
                  <c:v>2.4702597842547708E-3</c:v>
                </c:pt>
                <c:pt idx="147">
                  <c:v>2.7531619845966829E-3</c:v>
                </c:pt>
                <c:pt idx="148">
                  <c:v>1.2478629119805353E-2</c:v>
                </c:pt>
                <c:pt idx="149">
                  <c:v>3.0189632170830351E-4</c:v>
                </c:pt>
                <c:pt idx="150">
                  <c:v>1.2361914093704813E-3</c:v>
                </c:pt>
                <c:pt idx="151">
                  <c:v>8.9104676465205854E-3</c:v>
                </c:pt>
                <c:pt idx="152">
                  <c:v>7.0047761150392488E-3</c:v>
                </c:pt>
                <c:pt idx="153">
                  <c:v>5.6799016725409511E-3</c:v>
                </c:pt>
                <c:pt idx="154">
                  <c:v>3.546067022062901E-3</c:v>
                </c:pt>
                <c:pt idx="155">
                  <c:v>2.1160561507978827E-3</c:v>
                </c:pt>
                <c:pt idx="156">
                  <c:v>3.0800817270747495E-3</c:v>
                </c:pt>
                <c:pt idx="157">
                  <c:v>6.3187833126477156E-3</c:v>
                </c:pt>
                <c:pt idx="158">
                  <c:v>1.2740171016428993E-3</c:v>
                </c:pt>
                <c:pt idx="159">
                  <c:v>2.5871315197494322E-2</c:v>
                </c:pt>
                <c:pt idx="160">
                  <c:v>5.8401831698034834E-3</c:v>
                </c:pt>
                <c:pt idx="161">
                  <c:v>3.1629083282226286E-4</c:v>
                </c:pt>
                <c:pt idx="162">
                  <c:v>1.666407332964788E-2</c:v>
                </c:pt>
                <c:pt idx="163">
                  <c:v>1.1056184232256355E-2</c:v>
                </c:pt>
                <c:pt idx="164">
                  <c:v>5.4598375623506872E-3</c:v>
                </c:pt>
                <c:pt idx="165">
                  <c:v>1.3703859666028648E-3</c:v>
                </c:pt>
                <c:pt idx="166">
                  <c:v>1.1737828853998118E-2</c:v>
                </c:pt>
                <c:pt idx="167">
                  <c:v>5.285778929793437E-4</c:v>
                </c:pt>
                <c:pt idx="168">
                  <c:v>1.2051707321458187E-2</c:v>
                </c:pt>
                <c:pt idx="169">
                  <c:v>3.4227858258519916E-3</c:v>
                </c:pt>
                <c:pt idx="170">
                  <c:v>1.4841304928158775E-3</c:v>
                </c:pt>
                <c:pt idx="171">
                  <c:v>4.7634235429054646E-3</c:v>
                </c:pt>
                <c:pt idx="172">
                  <c:v>1.0574778256290782E-3</c:v>
                </c:pt>
                <c:pt idx="173">
                  <c:v>3.7275535687332877E-3</c:v>
                </c:pt>
                <c:pt idx="174">
                  <c:v>1.2954240593915652E-2</c:v>
                </c:pt>
                <c:pt idx="175">
                  <c:v>1.8129348964239875E-3</c:v>
                </c:pt>
                <c:pt idx="176">
                  <c:v>6.5949199691562124E-4</c:v>
                </c:pt>
                <c:pt idx="177">
                  <c:v>4.8747060491220367E-3</c:v>
                </c:pt>
                <c:pt idx="178">
                  <c:v>1.200892621375787E-3</c:v>
                </c:pt>
                <c:pt idx="179">
                  <c:v>2.3946251013802875E-3</c:v>
                </c:pt>
                <c:pt idx="180">
                  <c:v>2.845012348224037E-4</c:v>
                </c:pt>
                <c:pt idx="181">
                  <c:v>3.4207196986521253E-3</c:v>
                </c:pt>
                <c:pt idx="182">
                  <c:v>8.8937140175616037E-3</c:v>
                </c:pt>
                <c:pt idx="183">
                  <c:v>6.3254494241304672E-3</c:v>
                </c:pt>
                <c:pt idx="184">
                  <c:v>8.529503435062584E-3</c:v>
                </c:pt>
                <c:pt idx="185">
                  <c:v>1.9870858233979081E-2</c:v>
                </c:pt>
                <c:pt idx="186">
                  <c:v>1.5117290338969122E-2</c:v>
                </c:pt>
                <c:pt idx="187">
                  <c:v>1.4742903893769036E-3</c:v>
                </c:pt>
                <c:pt idx="188">
                  <c:v>4.8258198544369E-3</c:v>
                </c:pt>
                <c:pt idx="189">
                  <c:v>1.3824937646821479E-2</c:v>
                </c:pt>
                <c:pt idx="190">
                  <c:v>2.766717834607052E-4</c:v>
                </c:pt>
                <c:pt idx="191">
                  <c:v>7.8227755510263276E-3</c:v>
                </c:pt>
                <c:pt idx="192">
                  <c:v>2.3078709990943431E-4</c:v>
                </c:pt>
                <c:pt idx="193">
                  <c:v>4.7913800997670327E-4</c:v>
                </c:pt>
                <c:pt idx="194">
                  <c:v>2.0122540523546993E-4</c:v>
                </c:pt>
                <c:pt idx="195">
                  <c:v>8.6632931502504933E-3</c:v>
                </c:pt>
                <c:pt idx="196">
                  <c:v>1.9543089873749499E-2</c:v>
                </c:pt>
                <c:pt idx="197">
                  <c:v>7.5297784232707847E-3</c:v>
                </c:pt>
                <c:pt idx="198">
                  <c:v>7.0514590928961582E-3</c:v>
                </c:pt>
                <c:pt idx="199">
                  <c:v>5.6665994994943721E-4</c:v>
                </c:pt>
                <c:pt idx="200">
                  <c:v>5.095153542259841E-3</c:v>
                </c:pt>
                <c:pt idx="201">
                  <c:v>4.3496346093260807E-3</c:v>
                </c:pt>
                <c:pt idx="202">
                  <c:v>4.0439909715887642E-3</c:v>
                </c:pt>
                <c:pt idx="203">
                  <c:v>3.9963960921123969E-3</c:v>
                </c:pt>
                <c:pt idx="204">
                  <c:v>1.0947757594091639E-3</c:v>
                </c:pt>
                <c:pt idx="205">
                  <c:v>6.7179511142127319E-3</c:v>
                </c:pt>
                <c:pt idx="206">
                  <c:v>7.8382438662837509E-5</c:v>
                </c:pt>
                <c:pt idx="207">
                  <c:v>3.9115259120466421E-3</c:v>
                </c:pt>
                <c:pt idx="208">
                  <c:v>1.3821343611615761E-2</c:v>
                </c:pt>
                <c:pt idx="209">
                  <c:v>1.4547968934142451E-2</c:v>
                </c:pt>
                <c:pt idx="210">
                  <c:v>2.3499971944216536E-3</c:v>
                </c:pt>
                <c:pt idx="211">
                  <c:v>1.054972617147874E-2</c:v>
                </c:pt>
                <c:pt idx="212">
                  <c:v>8.175005869116566E-3</c:v>
                </c:pt>
                <c:pt idx="213">
                  <c:v>8.3790063734299992E-4</c:v>
                </c:pt>
                <c:pt idx="214">
                  <c:v>6.1778507798075062E-3</c:v>
                </c:pt>
                <c:pt idx="215">
                  <c:v>3.3268542268662642E-3</c:v>
                </c:pt>
                <c:pt idx="216">
                  <c:v>3.1114800770788184E-3</c:v>
                </c:pt>
                <c:pt idx="217">
                  <c:v>2.4285040391135593E-3</c:v>
                </c:pt>
                <c:pt idx="218">
                  <c:v>9.5343354245023444E-3</c:v>
                </c:pt>
                <c:pt idx="219">
                  <c:v>9.7278395225163915E-3</c:v>
                </c:pt>
                <c:pt idx="220">
                  <c:v>8.5790196434886116E-3</c:v>
                </c:pt>
                <c:pt idx="221">
                  <c:v>8.1359412091051289E-4</c:v>
                </c:pt>
                <c:pt idx="222">
                  <c:v>1.3755426048478812E-3</c:v>
                </c:pt>
                <c:pt idx="223">
                  <c:v>4.8623131320545193E-3</c:v>
                </c:pt>
                <c:pt idx="224">
                  <c:v>1.2434012122997752E-2</c:v>
                </c:pt>
                <c:pt idx="225">
                  <c:v>4.1725700235352984E-4</c:v>
                </c:pt>
                <c:pt idx="226">
                  <c:v>4.0685027359625188E-4</c:v>
                </c:pt>
                <c:pt idx="227">
                  <c:v>4.5705291504489895E-3</c:v>
                </c:pt>
                <c:pt idx="228">
                  <c:v>6.7305086460390691E-3</c:v>
                </c:pt>
                <c:pt idx="229">
                  <c:v>5.0964152027591593E-3</c:v>
                </c:pt>
                <c:pt idx="230">
                  <c:v>1.38540552575049E-2</c:v>
                </c:pt>
                <c:pt idx="231">
                  <c:v>6.6836927112840741E-4</c:v>
                </c:pt>
                <c:pt idx="232">
                  <c:v>2.1679694490991299E-3</c:v>
                </c:pt>
                <c:pt idx="233">
                  <c:v>5.6869152499033028E-3</c:v>
                </c:pt>
                <c:pt idx="234">
                  <c:v>5.2734505065327583E-3</c:v>
                </c:pt>
                <c:pt idx="235">
                  <c:v>2.8701855199100355E-3</c:v>
                </c:pt>
                <c:pt idx="236">
                  <c:v>6.6428144196345679E-3</c:v>
                </c:pt>
                <c:pt idx="237">
                  <c:v>4.7378993644196423E-3</c:v>
                </c:pt>
                <c:pt idx="238">
                  <c:v>7.7674808726477598E-4</c:v>
                </c:pt>
                <c:pt idx="239">
                  <c:v>4.3726052941937899E-3</c:v>
                </c:pt>
                <c:pt idx="240">
                  <c:v>3.6044384991899357E-3</c:v>
                </c:pt>
                <c:pt idx="241">
                  <c:v>3.0819677968949148E-3</c:v>
                </c:pt>
                <c:pt idx="242">
                  <c:v>5.8372088522741384E-3</c:v>
                </c:pt>
                <c:pt idx="243">
                  <c:v>6.2398519126351916E-3</c:v>
                </c:pt>
                <c:pt idx="244">
                  <c:v>3.8116508218682087E-3</c:v>
                </c:pt>
                <c:pt idx="245">
                  <c:v>1.2919673114127176E-2</c:v>
                </c:pt>
                <c:pt idx="246">
                  <c:v>2.4046872201381343E-4</c:v>
                </c:pt>
                <c:pt idx="247">
                  <c:v>1.6982076242735389E-3</c:v>
                </c:pt>
                <c:pt idx="248">
                  <c:v>1.6435529280964538E-3</c:v>
                </c:pt>
                <c:pt idx="249">
                  <c:v>1.6785139046040134E-3</c:v>
                </c:pt>
                <c:pt idx="250">
                  <c:v>1.0968833031264892E-2</c:v>
                </c:pt>
                <c:pt idx="251">
                  <c:v>8.198535969463093E-3</c:v>
                </c:pt>
                <c:pt idx="252">
                  <c:v>2.096955992695985E-3</c:v>
                </c:pt>
                <c:pt idx="253">
                  <c:v>1.4548913699301658E-3</c:v>
                </c:pt>
                <c:pt idx="254">
                  <c:v>1.7267090135940713E-3</c:v>
                </c:pt>
                <c:pt idx="255">
                  <c:v>4.6170043945312133E-3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E0-4811-8184-95A4F4EDB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853072"/>
        <c:axId val="483848272"/>
      </c:scatterChart>
      <c:valAx>
        <c:axId val="483853072"/>
        <c:scaling>
          <c:orientation val="minMax"/>
          <c:max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848272"/>
        <c:crosses val="autoZero"/>
        <c:crossBetween val="midCat"/>
      </c:valAx>
      <c:valAx>
        <c:axId val="48384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853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194310</xdr:colOff>
      <xdr:row>2</xdr:row>
      <xdr:rowOff>41910</xdr:rowOff>
    </xdr:from>
    <xdr:to>
      <xdr:col>38</xdr:col>
      <xdr:colOff>499110</xdr:colOff>
      <xdr:row>16</xdr:row>
      <xdr:rowOff>156210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ADEABF-924D-4934-8EF3-FBA539E048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203835</xdr:colOff>
      <xdr:row>17</xdr:row>
      <xdr:rowOff>152400</xdr:rowOff>
    </xdr:from>
    <xdr:to>
      <xdr:col>38</xdr:col>
      <xdr:colOff>508635</xdr:colOff>
      <xdr:row>32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5807256-3D66-4600-AF87-68B7D9D0D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5</xdr:row>
      <xdr:rowOff>0</xdr:rowOff>
    </xdr:from>
    <xdr:to>
      <xdr:col>33</xdr:col>
      <xdr:colOff>304800</xdr:colOff>
      <xdr:row>19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23FA71-A250-4773-BA29-7CDD50849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heffieldweather.co.uk/Averages/MONTHLYAIRAVERAGE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sheffieldweather.co.uk/Averages/MONTHLYAIRAVERAGE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468B9-A5A4-4C29-8E30-45F55CDF01E4}">
  <dimension ref="A1:AC517"/>
  <sheetViews>
    <sheetView tabSelected="1" zoomScale="70" zoomScaleNormal="70" workbookViewId="0">
      <selection activeCell="P15" sqref="P15"/>
    </sheetView>
  </sheetViews>
  <sheetFormatPr defaultRowHeight="15"/>
  <cols>
    <col min="4" max="4" width="38.7109375" customWidth="1"/>
    <col min="5" max="5" width="11.7109375" customWidth="1"/>
    <col min="6" max="6" width="28.7109375" customWidth="1"/>
    <col min="7" max="7" width="11.140625" customWidth="1"/>
    <col min="8" max="8" width="9.28515625" customWidth="1"/>
    <col min="9" max="9" width="12.28515625" customWidth="1"/>
    <col min="10" max="10" width="11" customWidth="1"/>
    <col min="18" max="18" width="12" customWidth="1"/>
    <col min="20" max="20" width="39.140625" customWidth="1"/>
    <col min="21" max="21" width="12.85546875" customWidth="1"/>
    <col min="22" max="22" width="11.42578125" customWidth="1"/>
    <col min="29" max="29" width="10.7109375" customWidth="1"/>
  </cols>
  <sheetData>
    <row r="1" spans="1:29">
      <c r="A1" t="s">
        <v>16</v>
      </c>
      <c r="K1" s="4">
        <f>COUNTA(C5:C516)</f>
        <v>512</v>
      </c>
      <c r="L1" s="3" t="s">
        <v>534</v>
      </c>
      <c r="M1" s="3"/>
      <c r="N1" s="3"/>
      <c r="O1" s="3"/>
      <c r="P1" s="3"/>
      <c r="Q1" s="3"/>
      <c r="R1" s="3" t="str">
        <f ca="1">_xlfn.FORMULATEXT(K1)</f>
        <v>=COUNTA(C5:C516)</v>
      </c>
      <c r="S1" s="3"/>
      <c r="T1" s="3"/>
      <c r="U1" s="3"/>
      <c r="V1" s="3"/>
      <c r="W1" s="4">
        <f>COUNTA(C5:C516)</f>
        <v>512</v>
      </c>
      <c r="X1" s="3" t="s">
        <v>534</v>
      </c>
    </row>
    <row r="2" spans="1:29" ht="17.25">
      <c r="A2" s="10" t="s">
        <v>15</v>
      </c>
      <c r="G2" s="5"/>
      <c r="K2" s="3">
        <f>K1</f>
        <v>512</v>
      </c>
      <c r="L2" s="3" t="s">
        <v>533</v>
      </c>
      <c r="M2" s="3"/>
      <c r="N2" s="3"/>
      <c r="O2" s="3"/>
      <c r="P2" s="3"/>
      <c r="Q2" s="3"/>
      <c r="R2" s="3" t="str">
        <f t="shared" ref="R2:R7" ca="1" si="0">_xlfn.FORMULATEXT(K2)</f>
        <v>=K1</v>
      </c>
      <c r="S2" s="3"/>
      <c r="T2" s="3"/>
      <c r="U2" s="3"/>
      <c r="V2" s="3"/>
      <c r="W2" s="3">
        <f>W1</f>
        <v>512</v>
      </c>
      <c r="X2" s="3" t="s">
        <v>533</v>
      </c>
      <c r="Y2" s="3"/>
    </row>
    <row r="3" spans="1:29">
      <c r="K3" s="4">
        <f>K1</f>
        <v>512</v>
      </c>
      <c r="L3" s="3" t="s">
        <v>536</v>
      </c>
      <c r="M3" s="3"/>
      <c r="N3" s="4"/>
      <c r="O3" s="4"/>
      <c r="P3" s="4"/>
      <c r="Q3" s="4"/>
      <c r="R3" s="3" t="str">
        <f t="shared" ca="1" si="0"/>
        <v>=K1</v>
      </c>
      <c r="S3" s="4"/>
      <c r="T3" s="4"/>
      <c r="U3" s="4"/>
      <c r="V3" s="4"/>
      <c r="W3" s="6">
        <f>W1/12</f>
        <v>42.666666666666664</v>
      </c>
      <c r="X3" s="3" t="s">
        <v>535</v>
      </c>
      <c r="Y3" s="3"/>
      <c r="AC3" t="str">
        <f ca="1">_xlfn.FORMULATEXT(W3)</f>
        <v>=W1/12</v>
      </c>
    </row>
    <row r="4" spans="1:29">
      <c r="A4" s="2" t="s">
        <v>12</v>
      </c>
      <c r="B4" s="2" t="s">
        <v>13</v>
      </c>
      <c r="C4" s="2" t="s">
        <v>14</v>
      </c>
      <c r="D4" s="2" t="s">
        <v>529</v>
      </c>
      <c r="E4" s="2" t="s">
        <v>530</v>
      </c>
      <c r="F4" s="2"/>
      <c r="G4" s="2" t="s">
        <v>531</v>
      </c>
      <c r="H4" s="2"/>
      <c r="I4" s="2" t="s">
        <v>532</v>
      </c>
      <c r="J4" s="2"/>
      <c r="K4" s="6">
        <f>K3/K1</f>
        <v>1</v>
      </c>
      <c r="L4" s="11" t="s">
        <v>539</v>
      </c>
      <c r="R4" s="3" t="str">
        <f t="shared" ca="1" si="0"/>
        <v>=K3/K1</v>
      </c>
      <c r="S4" s="2" t="s">
        <v>544</v>
      </c>
      <c r="U4" s="2" t="s">
        <v>532</v>
      </c>
      <c r="V4" s="2"/>
      <c r="W4" s="5">
        <f>W3/W1</f>
        <v>8.3333333333333329E-2</v>
      </c>
      <c r="X4" s="11" t="s">
        <v>537</v>
      </c>
      <c r="AC4" t="str">
        <f t="shared" ref="AC4:AC7" ca="1" si="1">_xlfn.FORMULATEXT(W4)</f>
        <v>=W3/W1</v>
      </c>
    </row>
    <row r="5" spans="1:29" ht="18">
      <c r="A5">
        <v>1977</v>
      </c>
      <c r="B5" s="1" t="s">
        <v>0</v>
      </c>
      <c r="C5" s="1">
        <v>2.1</v>
      </c>
      <c r="D5" t="s">
        <v>17</v>
      </c>
      <c r="E5" s="8">
        <f>IMABS(D5)/$K$1</f>
        <v>9.7835937499999996</v>
      </c>
      <c r="F5" s="8" t="str">
        <f ca="1">_xlfn.FORMULATEXT(E5)</f>
        <v>=IMABS(D5)/$K$1</v>
      </c>
      <c r="G5" s="5">
        <f t="shared" ref="G5:G69" si="2">E5^2</f>
        <v>95.718706665039051</v>
      </c>
      <c r="H5" s="8" t="str">
        <f ca="1">_xlfn.FORMULATEXT(G5)</f>
        <v>=E5^2</v>
      </c>
      <c r="I5">
        <v>0</v>
      </c>
      <c r="K5" s="6">
        <f>1/K4</f>
        <v>1</v>
      </c>
      <c r="L5" s="11" t="s">
        <v>540</v>
      </c>
      <c r="R5" s="3" t="str">
        <f t="shared" ca="1" si="0"/>
        <v>=1/K4</v>
      </c>
      <c r="S5" s="8">
        <f>ATAN2(IMAGINARY(D5),IMREAL(D5))</f>
        <v>1.5707963267948966</v>
      </c>
      <c r="T5" t="str">
        <f t="shared" ref="T5:T9" ca="1" si="3">_xlfn.FORMULATEXT(S5)</f>
        <v>=ATAN2(IMAGINARY(D5),IMREAL(D5))</v>
      </c>
      <c r="U5">
        <v>0</v>
      </c>
      <c r="W5">
        <f>1/W4</f>
        <v>12</v>
      </c>
      <c r="X5" s="11" t="s">
        <v>538</v>
      </c>
      <c r="AC5" t="str">
        <f t="shared" ca="1" si="1"/>
        <v>=1/W4</v>
      </c>
    </row>
    <row r="6" spans="1:29" ht="18">
      <c r="B6" s="1" t="s">
        <v>1</v>
      </c>
      <c r="C6" s="1">
        <v>3.6</v>
      </c>
      <c r="D6" t="s">
        <v>18</v>
      </c>
      <c r="E6" s="8">
        <f t="shared" ref="E6:E69" si="4">SQRT(2)*IMABS(D6)/$K$1</f>
        <v>0.40435975173074484</v>
      </c>
      <c r="F6" s="8" t="str">
        <f t="shared" ref="F6:J9" ca="1" si="5">_xlfn.FORMULATEXT(E6)</f>
        <v>=SQRT(2)*IMABS(D6)/$K$1</v>
      </c>
      <c r="G6" s="5">
        <f t="shared" si="2"/>
        <v>0.16350680881974961</v>
      </c>
      <c r="H6" s="8" t="str">
        <f ca="1">_xlfn.FORMULATEXT(G6)</f>
        <v>=E6^2</v>
      </c>
      <c r="I6" s="5">
        <f>I5+$K$7</f>
        <v>1.953125E-3</v>
      </c>
      <c r="J6" s="8" t="str">
        <f t="shared" ca="1" si="5"/>
        <v>=I5+$K$7</v>
      </c>
      <c r="K6" s="4">
        <f>K5/2</f>
        <v>0.5</v>
      </c>
      <c r="L6" s="3" t="s">
        <v>541</v>
      </c>
      <c r="R6" s="3" t="str">
        <f t="shared" ca="1" si="0"/>
        <v>=K5/2</v>
      </c>
      <c r="S6" s="8">
        <f>ATAN2(IMAGINARY(D6),IMREAL(D6))</f>
        <v>-0.86312393559698941</v>
      </c>
      <c r="T6" t="str">
        <f t="shared" ca="1" si="3"/>
        <v>=ATAN2(IMAGINARY(D6),IMREAL(D6))</v>
      </c>
      <c r="U6" s="5">
        <f>U5+$W$7</f>
        <v>2.34375E-2</v>
      </c>
      <c r="V6" s="8" t="str">
        <f t="shared" ref="V6:V9" ca="1" si="6">_xlfn.FORMULATEXT(U6)</f>
        <v>=U5+$W$7</v>
      </c>
      <c r="W6">
        <f>W5/2</f>
        <v>6</v>
      </c>
      <c r="X6" s="3" t="s">
        <v>541</v>
      </c>
      <c r="AC6" t="str">
        <f t="shared" ca="1" si="1"/>
        <v>=W5/2</v>
      </c>
    </row>
    <row r="7" spans="1:29">
      <c r="B7" s="1" t="s">
        <v>2</v>
      </c>
      <c r="C7" s="1">
        <v>5.4</v>
      </c>
      <c r="D7" t="s">
        <v>19</v>
      </c>
      <c r="E7" s="8">
        <f t="shared" si="4"/>
        <v>0.1312903444391596</v>
      </c>
      <c r="F7" s="8" t="str">
        <f t="shared" ca="1" si="5"/>
        <v>=SQRT(2)*IMABS(D7)/$K$1</v>
      </c>
      <c r="G7" s="5">
        <f t="shared" si="2"/>
        <v>1.7237154542953166E-2</v>
      </c>
      <c r="H7" s="8" t="str">
        <f t="shared" ref="H7" ca="1" si="7">_xlfn.FORMULATEXT(G7)</f>
        <v>=E7^2</v>
      </c>
      <c r="I7" s="5">
        <f t="shared" ref="I7:I70" si="8">I6+$K$7</f>
        <v>3.90625E-3</v>
      </c>
      <c r="J7" s="8" t="str">
        <f t="shared" ref="J7" ca="1" si="9">_xlfn.FORMULATEXT(I7)</f>
        <v>=I6+$K$7</v>
      </c>
      <c r="K7" s="7">
        <f>(2*K6)/K1</f>
        <v>1.953125E-3</v>
      </c>
      <c r="L7" s="11" t="s">
        <v>542</v>
      </c>
      <c r="R7" s="3" t="str">
        <f t="shared" ca="1" si="0"/>
        <v>=(2*K6)/K1</v>
      </c>
      <c r="S7" s="8">
        <f>ATAN2(IMAGINARY(D7),IMREAL(D7))</f>
        <v>0.99737416326026784</v>
      </c>
      <c r="T7" t="str">
        <f t="shared" ca="1" si="3"/>
        <v>=ATAN2(IMAGINARY(D7),IMREAL(D7))</v>
      </c>
      <c r="U7" s="5">
        <f t="shared" ref="U7:U70" si="10">U6+$W$7</f>
        <v>4.6875E-2</v>
      </c>
      <c r="V7" s="8" t="str">
        <f t="shared" ca="1" si="6"/>
        <v>=U6+$W$7</v>
      </c>
      <c r="W7" s="5">
        <f>(2*W6)/W1</f>
        <v>2.34375E-2</v>
      </c>
      <c r="X7" s="11" t="s">
        <v>543</v>
      </c>
      <c r="AC7" t="str">
        <f t="shared" ca="1" si="1"/>
        <v>=(2*W6)/W1</v>
      </c>
    </row>
    <row r="8" spans="1:29">
      <c r="B8" s="1" t="s">
        <v>3</v>
      </c>
      <c r="C8" s="1">
        <v>6.6</v>
      </c>
      <c r="D8" t="s">
        <v>20</v>
      </c>
      <c r="E8" s="8">
        <f t="shared" si="4"/>
        <v>0.20430917119206085</v>
      </c>
      <c r="F8" s="8" t="str">
        <f t="shared" ca="1" si="5"/>
        <v>=SQRT(2)*IMABS(D8)/$K$1</v>
      </c>
      <c r="G8" s="5">
        <f t="shared" si="2"/>
        <v>4.1742237433186828E-2</v>
      </c>
      <c r="H8" s="8" t="str">
        <f t="shared" ref="H8" ca="1" si="11">_xlfn.FORMULATEXT(G8)</f>
        <v>=E8^2</v>
      </c>
      <c r="I8" s="5">
        <f t="shared" si="8"/>
        <v>5.859375E-3</v>
      </c>
      <c r="J8" s="8" t="str">
        <f t="shared" ref="J8" ca="1" si="12">_xlfn.FORMULATEXT(I8)</f>
        <v>=I7+$K$7</v>
      </c>
      <c r="S8" s="8">
        <f t="shared" ref="S8:S71" si="13">ATAN2(IMAGINARY(D8),IMREAL(D8))</f>
        <v>0.58859932245106672</v>
      </c>
      <c r="T8" t="str">
        <f t="shared" ca="1" si="3"/>
        <v>=ATAN2(IMAGINARY(D8),IMREAL(D8))</v>
      </c>
      <c r="U8" s="5">
        <f t="shared" si="10"/>
        <v>7.03125E-2</v>
      </c>
      <c r="V8" s="8" t="str">
        <f t="shared" ca="1" si="6"/>
        <v>=U7+$W$7</v>
      </c>
    </row>
    <row r="9" spans="1:29">
      <c r="B9" s="1" t="s">
        <v>4</v>
      </c>
      <c r="C9" s="1">
        <v>10</v>
      </c>
      <c r="D9" t="s">
        <v>21</v>
      </c>
      <c r="E9" s="8">
        <f t="shared" si="4"/>
        <v>8.5811607228323136E-2</v>
      </c>
      <c r="F9" s="8" t="str">
        <f t="shared" ca="1" si="5"/>
        <v>=SQRT(2)*IMABS(D9)/$K$1</v>
      </c>
      <c r="G9" s="5">
        <f t="shared" si="2"/>
        <v>7.3636319351079995E-3</v>
      </c>
      <c r="H9" s="8" t="str">
        <f t="shared" ref="H9" ca="1" si="14">_xlfn.FORMULATEXT(G9)</f>
        <v>=E9^2</v>
      </c>
      <c r="I9" s="5">
        <f t="shared" si="8"/>
        <v>7.8125E-3</v>
      </c>
      <c r="J9" s="8" t="str">
        <f t="shared" ref="J9" ca="1" si="15">_xlfn.FORMULATEXT(I9)</f>
        <v>=I8+$K$7</v>
      </c>
      <c r="S9" s="8">
        <f t="shared" si="13"/>
        <v>-0.74178501956548204</v>
      </c>
      <c r="T9" t="str">
        <f t="shared" ca="1" si="3"/>
        <v>=ATAN2(IMAGINARY(D9),IMREAL(D9))</v>
      </c>
      <c r="U9" s="5">
        <f t="shared" si="10"/>
        <v>9.375E-2</v>
      </c>
      <c r="V9" s="8" t="str">
        <f t="shared" ca="1" si="6"/>
        <v>=U8+$W$7</v>
      </c>
    </row>
    <row r="10" spans="1:29">
      <c r="B10" s="1" t="s">
        <v>5</v>
      </c>
      <c r="C10" s="1">
        <v>12.2</v>
      </c>
      <c r="D10" t="s">
        <v>22</v>
      </c>
      <c r="E10" s="8">
        <f t="shared" si="4"/>
        <v>0.20324593963403845</v>
      </c>
      <c r="F10" s="8"/>
      <c r="G10" s="5">
        <f t="shared" si="2"/>
        <v>4.1308911977723198E-2</v>
      </c>
      <c r="H10" s="5"/>
      <c r="I10" s="5">
        <f t="shared" si="8"/>
        <v>9.765625E-3</v>
      </c>
      <c r="J10" s="5"/>
      <c r="S10" s="8">
        <f t="shared" si="13"/>
        <v>-1.1219319719627063</v>
      </c>
      <c r="U10" s="5">
        <f t="shared" si="10"/>
        <v>0.1171875</v>
      </c>
      <c r="V10" s="5"/>
    </row>
    <row r="11" spans="1:29">
      <c r="B11" s="1" t="s">
        <v>6</v>
      </c>
      <c r="C11" s="1">
        <v>15.6</v>
      </c>
      <c r="D11" t="s">
        <v>23</v>
      </c>
      <c r="E11" s="8">
        <f t="shared" si="4"/>
        <v>0.21402019472857683</v>
      </c>
      <c r="F11" s="8"/>
      <c r="G11" s="5">
        <f t="shared" si="2"/>
        <v>4.580464375165795E-2</v>
      </c>
      <c r="H11" s="5"/>
      <c r="I11" s="5">
        <f t="shared" si="8"/>
        <v>1.171875E-2</v>
      </c>
      <c r="J11" s="5"/>
      <c r="S11" s="8">
        <f t="shared" si="13"/>
        <v>0.79455408866637856</v>
      </c>
      <c r="U11" s="5">
        <f t="shared" si="10"/>
        <v>0.140625</v>
      </c>
      <c r="V11" s="5"/>
    </row>
    <row r="12" spans="1:29">
      <c r="B12" s="1" t="s">
        <v>7</v>
      </c>
      <c r="C12" s="1">
        <v>15.3</v>
      </c>
      <c r="D12" t="s">
        <v>24</v>
      </c>
      <c r="E12" s="8">
        <f t="shared" si="4"/>
        <v>0.12425358859721632</v>
      </c>
      <c r="F12" s="8"/>
      <c r="G12" s="5">
        <f t="shared" si="2"/>
        <v>1.5438954279286285E-2</v>
      </c>
      <c r="H12" s="5"/>
      <c r="I12" s="5">
        <f t="shared" si="8"/>
        <v>1.3671875E-2</v>
      </c>
      <c r="J12" s="5"/>
      <c r="S12" s="8">
        <f t="shared" si="13"/>
        <v>1.1601968533461156</v>
      </c>
      <c r="U12" s="5">
        <f t="shared" si="10"/>
        <v>0.1640625</v>
      </c>
      <c r="V12" s="5"/>
    </row>
    <row r="13" spans="1:29">
      <c r="B13" s="1" t="s">
        <v>8</v>
      </c>
      <c r="C13" s="1">
        <v>12.8</v>
      </c>
      <c r="D13" t="s">
        <v>25</v>
      </c>
      <c r="E13" s="8">
        <f t="shared" si="4"/>
        <v>5.5101367844383325E-2</v>
      </c>
      <c r="F13" s="8"/>
      <c r="G13" s="5">
        <f t="shared" si="2"/>
        <v>3.0361607383220406E-3</v>
      </c>
      <c r="H13" s="5"/>
      <c r="I13" s="5">
        <f t="shared" si="8"/>
        <v>1.5625E-2</v>
      </c>
      <c r="J13" s="5"/>
      <c r="S13" s="8">
        <f t="shared" si="13"/>
        <v>-2.6190271345239893</v>
      </c>
      <c r="U13" s="5">
        <f t="shared" si="10"/>
        <v>0.1875</v>
      </c>
      <c r="V13" s="5"/>
    </row>
    <row r="14" spans="1:29">
      <c r="B14" s="1" t="s">
        <v>9</v>
      </c>
      <c r="C14" s="1">
        <v>10.7</v>
      </c>
      <c r="D14" t="s">
        <v>26</v>
      </c>
      <c r="E14" s="8">
        <f t="shared" si="4"/>
        <v>5.7396143527929669E-2</v>
      </c>
      <c r="F14" s="8"/>
      <c r="G14" s="5">
        <f t="shared" si="2"/>
        <v>3.2943172918787028E-3</v>
      </c>
      <c r="H14" s="5"/>
      <c r="I14" s="5">
        <f t="shared" si="8"/>
        <v>1.7578125E-2</v>
      </c>
      <c r="J14" s="5"/>
      <c r="S14" s="8">
        <f t="shared" si="13"/>
        <v>-0.75799791672224082</v>
      </c>
      <c r="U14" s="5">
        <f t="shared" si="10"/>
        <v>0.2109375</v>
      </c>
      <c r="V14" s="5"/>
    </row>
    <row r="15" spans="1:29">
      <c r="B15" s="1" t="s">
        <v>10</v>
      </c>
      <c r="C15" s="1">
        <v>5.7</v>
      </c>
      <c r="D15" t="s">
        <v>27</v>
      </c>
      <c r="E15" s="8">
        <f t="shared" si="4"/>
        <v>0.12216758413287662</v>
      </c>
      <c r="F15" s="8"/>
      <c r="G15" s="5">
        <f t="shared" si="2"/>
        <v>1.4924918612863488E-2</v>
      </c>
      <c r="H15" s="5"/>
      <c r="I15" s="5">
        <f t="shared" si="8"/>
        <v>1.953125E-2</v>
      </c>
      <c r="J15" s="5"/>
      <c r="S15" s="8">
        <f t="shared" si="13"/>
        <v>1.1653923508278698</v>
      </c>
      <c r="U15" s="5">
        <f t="shared" si="10"/>
        <v>0.234375</v>
      </c>
      <c r="V15" s="5"/>
    </row>
    <row r="16" spans="1:29">
      <c r="B16" s="1" t="s">
        <v>11</v>
      </c>
      <c r="C16" s="1">
        <v>5.3</v>
      </c>
      <c r="D16" t="s">
        <v>28</v>
      </c>
      <c r="E16" s="8">
        <f t="shared" si="4"/>
        <v>0.13487264560065812</v>
      </c>
      <c r="F16" s="8"/>
      <c r="G16" s="5">
        <f t="shared" si="2"/>
        <v>1.8190630531320723E-2</v>
      </c>
      <c r="H16" s="5"/>
      <c r="I16" s="5">
        <f t="shared" si="8"/>
        <v>2.1484375E-2</v>
      </c>
      <c r="J16" s="5"/>
      <c r="S16" s="8">
        <f t="shared" si="13"/>
        <v>0.30958173827298141</v>
      </c>
      <c r="U16" s="5">
        <f t="shared" si="10"/>
        <v>0.2578125</v>
      </c>
      <c r="V16" s="5"/>
    </row>
    <row r="17" spans="1:22">
      <c r="A17">
        <v>1978</v>
      </c>
      <c r="B17" s="1" t="s">
        <v>0</v>
      </c>
      <c r="C17" s="1">
        <v>2.9</v>
      </c>
      <c r="D17" t="s">
        <v>29</v>
      </c>
      <c r="E17" s="8">
        <f t="shared" si="4"/>
        <v>1.5109956132467116E-2</v>
      </c>
      <c r="F17" s="8"/>
      <c r="G17" s="5">
        <f t="shared" si="2"/>
        <v>2.283107743250806E-4</v>
      </c>
      <c r="H17" s="5"/>
      <c r="I17" s="5">
        <f t="shared" si="8"/>
        <v>2.34375E-2</v>
      </c>
      <c r="J17" s="5"/>
      <c r="S17" s="8">
        <f t="shared" si="13"/>
        <v>-3.1148229271265206</v>
      </c>
      <c r="U17" s="5">
        <f t="shared" si="10"/>
        <v>0.28125</v>
      </c>
      <c r="V17" s="5"/>
    </row>
    <row r="18" spans="1:22">
      <c r="B18" s="1" t="s">
        <v>1</v>
      </c>
      <c r="C18" s="1">
        <v>1.8</v>
      </c>
      <c r="D18" t="s">
        <v>30</v>
      </c>
      <c r="E18" s="8">
        <f t="shared" si="4"/>
        <v>5.8866528104512691E-2</v>
      </c>
      <c r="F18" s="8"/>
      <c r="G18" s="5">
        <f t="shared" si="2"/>
        <v>3.4652681310793827E-3</v>
      </c>
      <c r="H18" s="5"/>
      <c r="I18" s="5">
        <f t="shared" si="8"/>
        <v>2.5390625E-2</v>
      </c>
      <c r="J18" s="5"/>
      <c r="S18" s="8">
        <f t="shared" si="13"/>
        <v>-1.2770415045769963</v>
      </c>
      <c r="U18" s="5">
        <f t="shared" si="10"/>
        <v>0.3046875</v>
      </c>
      <c r="V18" s="5"/>
    </row>
    <row r="19" spans="1:22">
      <c r="B19" s="1" t="s">
        <v>2</v>
      </c>
      <c r="C19" s="1">
        <v>6.3</v>
      </c>
      <c r="D19" t="s">
        <v>31</v>
      </c>
      <c r="E19" s="8">
        <f t="shared" si="4"/>
        <v>8.2595087463317965E-2</v>
      </c>
      <c r="F19" s="8"/>
      <c r="G19" s="5">
        <f t="shared" si="2"/>
        <v>6.8219484730731444E-3</v>
      </c>
      <c r="H19" s="5"/>
      <c r="I19" s="5">
        <f t="shared" si="8"/>
        <v>2.734375E-2</v>
      </c>
      <c r="J19" s="5"/>
      <c r="S19" s="8">
        <f t="shared" si="13"/>
        <v>2.1680879602869361</v>
      </c>
      <c r="U19" s="5">
        <f t="shared" si="10"/>
        <v>0.328125</v>
      </c>
      <c r="V19" s="5"/>
    </row>
    <row r="20" spans="1:22">
      <c r="B20" s="1" t="s">
        <v>3</v>
      </c>
      <c r="C20" s="1">
        <v>5.9</v>
      </c>
      <c r="D20" t="s">
        <v>32</v>
      </c>
      <c r="E20" s="8">
        <f t="shared" si="4"/>
        <v>0.11428777967527391</v>
      </c>
      <c r="F20" s="8"/>
      <c r="G20" s="5">
        <f t="shared" si="2"/>
        <v>1.3061696583103953E-2</v>
      </c>
      <c r="H20" s="5"/>
      <c r="I20" s="5">
        <f t="shared" si="8"/>
        <v>2.9296875E-2</v>
      </c>
      <c r="J20" s="5"/>
      <c r="S20" s="8">
        <f t="shared" si="13"/>
        <v>-2.9709315103790854</v>
      </c>
      <c r="U20" s="5">
        <f t="shared" si="10"/>
        <v>0.3515625</v>
      </c>
      <c r="V20" s="5"/>
    </row>
    <row r="21" spans="1:22">
      <c r="B21" s="1" t="s">
        <v>4</v>
      </c>
      <c r="C21" s="1">
        <v>11.4</v>
      </c>
      <c r="D21" t="s">
        <v>33</v>
      </c>
      <c r="E21" s="8">
        <f t="shared" si="4"/>
        <v>0.13605614628847656</v>
      </c>
      <c r="F21" s="8"/>
      <c r="G21" s="5">
        <f t="shared" si="2"/>
        <v>1.8511274942871334E-2</v>
      </c>
      <c r="H21" s="5"/>
      <c r="I21" s="5">
        <f t="shared" si="8"/>
        <v>3.125E-2</v>
      </c>
      <c r="J21" s="5"/>
      <c r="S21" s="8">
        <f t="shared" si="13"/>
        <v>1.077914155254815</v>
      </c>
      <c r="U21" s="5">
        <f t="shared" si="10"/>
        <v>0.375</v>
      </c>
      <c r="V21" s="5"/>
    </row>
    <row r="22" spans="1:22">
      <c r="B22" s="1" t="s">
        <v>5</v>
      </c>
      <c r="C22" s="1">
        <v>13.3</v>
      </c>
      <c r="D22" t="s">
        <v>34</v>
      </c>
      <c r="E22" s="8">
        <f t="shared" si="4"/>
        <v>0.13928482430480082</v>
      </c>
      <c r="F22" s="8"/>
      <c r="G22" s="5">
        <f t="shared" si="2"/>
        <v>1.9400262281619236E-2</v>
      </c>
      <c r="H22" s="5"/>
      <c r="I22" s="5">
        <f t="shared" si="8"/>
        <v>3.3203125E-2</v>
      </c>
      <c r="J22" s="5"/>
      <c r="S22" s="8">
        <f t="shared" si="13"/>
        <v>1.5989319709491587</v>
      </c>
      <c r="U22" s="5">
        <f t="shared" si="10"/>
        <v>0.3984375</v>
      </c>
      <c r="V22" s="5"/>
    </row>
    <row r="23" spans="1:22">
      <c r="B23" s="1" t="s">
        <v>6</v>
      </c>
      <c r="C23" s="1">
        <v>14.2</v>
      </c>
      <c r="D23" t="s">
        <v>35</v>
      </c>
      <c r="E23" s="8">
        <f t="shared" si="4"/>
        <v>0.26176678887262089</v>
      </c>
      <c r="F23" s="8"/>
      <c r="G23" s="5">
        <f t="shared" si="2"/>
        <v>6.852185175668328E-2</v>
      </c>
      <c r="H23" s="5"/>
      <c r="I23" s="5">
        <f t="shared" si="8"/>
        <v>3.515625E-2</v>
      </c>
      <c r="J23" s="5"/>
      <c r="S23" s="8">
        <f t="shared" si="13"/>
        <v>-0.86241997469161558</v>
      </c>
      <c r="U23" s="5">
        <f t="shared" si="10"/>
        <v>0.421875</v>
      </c>
      <c r="V23" s="5"/>
    </row>
    <row r="24" spans="1:22">
      <c r="B24" s="1" t="s">
        <v>7</v>
      </c>
      <c r="C24" s="1">
        <v>14.7</v>
      </c>
      <c r="D24" t="s">
        <v>36</v>
      </c>
      <c r="E24" s="8">
        <f t="shared" si="4"/>
        <v>7.842026659009145E-2</v>
      </c>
      <c r="F24" s="8"/>
      <c r="G24" s="5">
        <f t="shared" si="2"/>
        <v>6.1497382120610129E-3</v>
      </c>
      <c r="H24" s="5"/>
      <c r="I24" s="5">
        <f t="shared" si="8"/>
        <v>3.7109375E-2</v>
      </c>
      <c r="J24" s="5"/>
      <c r="S24" s="8">
        <f t="shared" si="13"/>
        <v>-2.3518930797526325</v>
      </c>
      <c r="U24" s="5">
        <f t="shared" si="10"/>
        <v>0.4453125</v>
      </c>
      <c r="V24" s="5"/>
    </row>
    <row r="25" spans="1:22">
      <c r="B25" s="1" t="s">
        <v>8</v>
      </c>
      <c r="C25" s="1">
        <v>13.5</v>
      </c>
      <c r="D25" t="s">
        <v>37</v>
      </c>
      <c r="E25" s="8">
        <f t="shared" si="4"/>
        <v>6.6107156381948889E-2</v>
      </c>
      <c r="F25" s="8"/>
      <c r="G25" s="5">
        <f t="shared" si="2"/>
        <v>4.3701561249074455E-3</v>
      </c>
      <c r="H25" s="5"/>
      <c r="I25" s="5">
        <f t="shared" si="8"/>
        <v>3.90625E-2</v>
      </c>
      <c r="J25" s="5"/>
      <c r="S25" s="8">
        <f t="shared" si="13"/>
        <v>-1.8487325658238445</v>
      </c>
      <c r="U25" s="5">
        <f t="shared" si="10"/>
        <v>0.46875</v>
      </c>
      <c r="V25" s="5"/>
    </row>
    <row r="26" spans="1:22">
      <c r="B26" s="1" t="s">
        <v>9</v>
      </c>
      <c r="C26" s="1">
        <v>11.6</v>
      </c>
      <c r="D26" t="s">
        <v>38</v>
      </c>
      <c r="E26" s="8">
        <f t="shared" si="4"/>
        <v>8.6101286590140311E-2</v>
      </c>
      <c r="F26" s="8"/>
      <c r="G26" s="5">
        <f t="shared" si="2"/>
        <v>7.4134315524774759E-3</v>
      </c>
      <c r="H26" s="5"/>
      <c r="I26" s="5">
        <f t="shared" si="8"/>
        <v>4.1015625E-2</v>
      </c>
      <c r="J26" s="5"/>
      <c r="S26" s="8">
        <f t="shared" si="13"/>
        <v>2.8240570612190061</v>
      </c>
      <c r="U26" s="5">
        <f t="shared" si="10"/>
        <v>0.4921875</v>
      </c>
      <c r="V26" s="5"/>
    </row>
    <row r="27" spans="1:22">
      <c r="B27" s="1" t="s">
        <v>10</v>
      </c>
      <c r="C27" s="1">
        <v>8.1999999999999993</v>
      </c>
      <c r="D27" t="s">
        <v>39</v>
      </c>
      <c r="E27" s="8">
        <f t="shared" si="4"/>
        <v>4.6304667228816779E-2</v>
      </c>
      <c r="F27" s="8"/>
      <c r="G27" s="5">
        <f t="shared" si="2"/>
        <v>2.1441222071714584E-3</v>
      </c>
      <c r="H27" s="5"/>
      <c r="I27" s="5">
        <f t="shared" si="8"/>
        <v>4.296875E-2</v>
      </c>
      <c r="J27" s="5"/>
      <c r="S27" s="8">
        <f t="shared" si="13"/>
        <v>-0.102885505110157</v>
      </c>
      <c r="U27" s="5">
        <f t="shared" si="10"/>
        <v>0.515625</v>
      </c>
      <c r="V27" s="5"/>
    </row>
    <row r="28" spans="1:22">
      <c r="B28" s="1" t="s">
        <v>11</v>
      </c>
      <c r="C28" s="1">
        <v>2.6</v>
      </c>
      <c r="D28" t="s">
        <v>40</v>
      </c>
      <c r="E28" s="8">
        <f t="shared" si="4"/>
        <v>5.4549202894954588E-2</v>
      </c>
      <c r="F28" s="8"/>
      <c r="G28" s="5">
        <f t="shared" si="2"/>
        <v>2.9756155364749218E-3</v>
      </c>
      <c r="H28" s="5"/>
      <c r="I28" s="5">
        <f t="shared" si="8"/>
        <v>4.4921875E-2</v>
      </c>
      <c r="J28" s="5"/>
      <c r="S28" s="8">
        <f t="shared" si="13"/>
        <v>1.7769517247149795</v>
      </c>
      <c r="U28" s="5">
        <f t="shared" si="10"/>
        <v>0.5390625</v>
      </c>
      <c r="V28" s="5"/>
    </row>
    <row r="29" spans="1:22">
      <c r="A29">
        <v>1979</v>
      </c>
      <c r="B29" s="1" t="s">
        <v>0</v>
      </c>
      <c r="C29" s="1">
        <v>-0.2</v>
      </c>
      <c r="D29" t="s">
        <v>41</v>
      </c>
      <c r="E29" s="8">
        <f t="shared" si="4"/>
        <v>2.5399801820888017E-2</v>
      </c>
      <c r="F29" s="8"/>
      <c r="G29" s="5">
        <f t="shared" si="2"/>
        <v>6.4514993254038619E-4</v>
      </c>
      <c r="H29" s="5"/>
      <c r="I29" s="5">
        <f t="shared" si="8"/>
        <v>4.6875E-2</v>
      </c>
      <c r="J29" s="5"/>
      <c r="S29" s="8">
        <f t="shared" si="13"/>
        <v>-1.0150018509277359</v>
      </c>
      <c r="U29" s="5">
        <f t="shared" si="10"/>
        <v>0.5625</v>
      </c>
      <c r="V29" s="5"/>
    </row>
    <row r="30" spans="1:22">
      <c r="B30" s="1" t="s">
        <v>1</v>
      </c>
      <c r="C30" s="1">
        <v>0.5</v>
      </c>
      <c r="D30" t="s">
        <v>42</v>
      </c>
      <c r="E30" s="8">
        <f t="shared" si="4"/>
        <v>9.0327850728324041E-2</v>
      </c>
      <c r="F30" s="8"/>
      <c r="G30" s="5">
        <f t="shared" si="2"/>
        <v>8.1591206171983902E-3</v>
      </c>
      <c r="H30" s="5"/>
      <c r="I30" s="5">
        <f t="shared" si="8"/>
        <v>4.8828125E-2</v>
      </c>
      <c r="J30" s="5"/>
      <c r="S30" s="8">
        <f t="shared" si="13"/>
        <v>-1.4827646664691554</v>
      </c>
      <c r="U30" s="5">
        <f t="shared" si="10"/>
        <v>0.5859375</v>
      </c>
      <c r="V30" s="5"/>
    </row>
    <row r="31" spans="1:22">
      <c r="B31" s="1" t="s">
        <v>2</v>
      </c>
      <c r="C31" s="1">
        <v>3.8</v>
      </c>
      <c r="D31" t="s">
        <v>43</v>
      </c>
      <c r="E31" s="8">
        <f t="shared" si="4"/>
        <v>7.6700888806567141E-2</v>
      </c>
      <c r="F31" s="8"/>
      <c r="G31" s="5">
        <f t="shared" si="2"/>
        <v>5.883026343717377E-3</v>
      </c>
      <c r="H31" s="5"/>
      <c r="I31" s="5">
        <f t="shared" si="8"/>
        <v>5.078125E-2</v>
      </c>
      <c r="J31" s="5"/>
      <c r="S31" s="8">
        <f t="shared" si="13"/>
        <v>2.7660002308187548</v>
      </c>
      <c r="U31" s="5">
        <f t="shared" si="10"/>
        <v>0.609375</v>
      </c>
      <c r="V31" s="5"/>
    </row>
    <row r="32" spans="1:22">
      <c r="B32" s="1" t="s">
        <v>3</v>
      </c>
      <c r="C32" s="1">
        <v>7.4</v>
      </c>
      <c r="D32" t="s">
        <v>44</v>
      </c>
      <c r="E32" s="8">
        <f t="shared" si="4"/>
        <v>3.4883917177236413E-2</v>
      </c>
      <c r="F32" s="8"/>
      <c r="G32" s="5">
        <f t="shared" si="2"/>
        <v>1.2168876776282897E-3</v>
      </c>
      <c r="H32" s="5"/>
      <c r="I32" s="5">
        <f t="shared" si="8"/>
        <v>5.2734375E-2</v>
      </c>
      <c r="J32" s="5"/>
      <c r="S32" s="8">
        <f t="shared" si="13"/>
        <v>-1.3065187130428231</v>
      </c>
      <c r="U32" s="5">
        <f t="shared" si="10"/>
        <v>0.6328125</v>
      </c>
      <c r="V32" s="5"/>
    </row>
    <row r="33" spans="1:25">
      <c r="B33" s="1" t="s">
        <v>4</v>
      </c>
      <c r="C33" s="1">
        <v>9.5</v>
      </c>
      <c r="D33" t="s">
        <v>45</v>
      </c>
      <c r="E33" s="8">
        <f t="shared" si="4"/>
        <v>5.6825665328405744E-2</v>
      </c>
      <c r="F33" s="8"/>
      <c r="G33" s="5">
        <f t="shared" si="2"/>
        <v>3.2291562400159749E-3</v>
      </c>
      <c r="H33" s="5"/>
      <c r="I33" s="5">
        <f t="shared" si="8"/>
        <v>5.46875E-2</v>
      </c>
      <c r="J33" s="5"/>
      <c r="S33" s="8">
        <f t="shared" si="13"/>
        <v>-2.3150604416263509</v>
      </c>
      <c r="U33" s="5">
        <f t="shared" si="10"/>
        <v>0.65625</v>
      </c>
      <c r="V33" s="5"/>
    </row>
    <row r="34" spans="1:25">
      <c r="B34" s="1" t="s">
        <v>5</v>
      </c>
      <c r="C34" s="1">
        <v>14.2</v>
      </c>
      <c r="D34" t="s">
        <v>46</v>
      </c>
      <c r="E34" s="8">
        <f t="shared" si="4"/>
        <v>0.12143157063461928</v>
      </c>
      <c r="F34" s="8"/>
      <c r="G34" s="5">
        <f t="shared" si="2"/>
        <v>1.474562634679053E-2</v>
      </c>
      <c r="H34" s="5"/>
      <c r="I34" s="5">
        <f t="shared" si="8"/>
        <v>5.6640625E-2</v>
      </c>
      <c r="J34" s="5"/>
      <c r="S34" s="8">
        <f t="shared" si="13"/>
        <v>2.6076882534728245</v>
      </c>
      <c r="U34" s="5">
        <f t="shared" si="10"/>
        <v>0.6796875</v>
      </c>
      <c r="V34" s="5"/>
    </row>
    <row r="35" spans="1:25">
      <c r="B35" s="1" t="s">
        <v>6</v>
      </c>
      <c r="C35" s="1">
        <v>15.8</v>
      </c>
      <c r="D35" t="s">
        <v>47</v>
      </c>
      <c r="E35" s="8">
        <f t="shared" si="4"/>
        <v>4.9370191489296451E-2</v>
      </c>
      <c r="F35" s="8"/>
      <c r="G35" s="5">
        <f t="shared" si="2"/>
        <v>2.4374158076897997E-3</v>
      </c>
      <c r="H35" s="5"/>
      <c r="I35" s="5">
        <f t="shared" si="8"/>
        <v>5.859375E-2</v>
      </c>
      <c r="J35" s="5"/>
      <c r="S35" s="8">
        <f t="shared" si="13"/>
        <v>2.2316253737248153</v>
      </c>
      <c r="U35" s="5">
        <f t="shared" si="10"/>
        <v>0.703125</v>
      </c>
      <c r="V35" s="5"/>
    </row>
    <row r="36" spans="1:25">
      <c r="B36" s="1" t="s">
        <v>7</v>
      </c>
      <c r="C36" s="1">
        <v>14.8</v>
      </c>
      <c r="D36" t="s">
        <v>48</v>
      </c>
      <c r="E36" s="8">
        <f t="shared" si="4"/>
        <v>9.3439246952801841E-2</v>
      </c>
      <c r="F36" s="8"/>
      <c r="G36" s="5">
        <f t="shared" si="2"/>
        <v>8.7308928711066873E-3</v>
      </c>
      <c r="H36" s="5"/>
      <c r="I36" s="5">
        <f t="shared" si="8"/>
        <v>6.0546875E-2</v>
      </c>
      <c r="J36" s="5"/>
      <c r="S36" s="8">
        <f t="shared" si="13"/>
        <v>2.5271857228682468</v>
      </c>
      <c r="U36" s="5">
        <f t="shared" si="10"/>
        <v>0.7265625</v>
      </c>
      <c r="V36" s="5"/>
    </row>
    <row r="37" spans="1:25">
      <c r="B37" s="1" t="s">
        <v>8</v>
      </c>
      <c r="C37" s="1">
        <v>12.9</v>
      </c>
      <c r="D37" t="s">
        <v>49</v>
      </c>
      <c r="E37" s="8">
        <f t="shared" si="4"/>
        <v>0.19314971160695307</v>
      </c>
      <c r="F37" s="8"/>
      <c r="G37" s="5">
        <f t="shared" si="2"/>
        <v>3.7306811093849146E-2</v>
      </c>
      <c r="H37" s="5"/>
      <c r="I37" s="5">
        <f t="shared" si="8"/>
        <v>6.25E-2</v>
      </c>
      <c r="J37" s="5"/>
      <c r="S37" s="8">
        <f t="shared" si="13"/>
        <v>2.651036241344205</v>
      </c>
      <c r="U37" s="5">
        <f t="shared" si="10"/>
        <v>0.75</v>
      </c>
      <c r="V37" s="5"/>
    </row>
    <row r="38" spans="1:25">
      <c r="B38" s="1" t="s">
        <v>9</v>
      </c>
      <c r="C38" s="1">
        <v>10.4</v>
      </c>
      <c r="D38" t="s">
        <v>50</v>
      </c>
      <c r="E38" s="8">
        <f t="shared" si="4"/>
        <v>0.2428893965738767</v>
      </c>
      <c r="F38" s="8"/>
      <c r="G38" s="5">
        <f t="shared" si="2"/>
        <v>5.8995258968021949E-2</v>
      </c>
      <c r="H38" s="5"/>
      <c r="I38" s="5">
        <f t="shared" si="8"/>
        <v>6.4453125E-2</v>
      </c>
      <c r="J38" s="5"/>
      <c r="S38" s="8">
        <f t="shared" si="13"/>
        <v>2.9562734000530524</v>
      </c>
      <c r="U38" s="5">
        <f t="shared" si="10"/>
        <v>0.7734375</v>
      </c>
      <c r="V38" s="5"/>
    </row>
    <row r="39" spans="1:25">
      <c r="B39" s="1" t="s">
        <v>10</v>
      </c>
      <c r="C39" s="1">
        <v>6.3</v>
      </c>
      <c r="D39" t="s">
        <v>51</v>
      </c>
      <c r="E39" s="8">
        <f t="shared" si="4"/>
        <v>9.2611267163762959E-2</v>
      </c>
      <c r="F39" s="8"/>
      <c r="G39" s="5">
        <f t="shared" si="2"/>
        <v>8.5768468056778794E-3</v>
      </c>
      <c r="H39" s="5"/>
      <c r="I39" s="5">
        <f t="shared" si="8"/>
        <v>6.640625E-2</v>
      </c>
      <c r="J39" s="5"/>
      <c r="S39" s="8">
        <f t="shared" si="13"/>
        <v>1.8090965385135189</v>
      </c>
      <c r="U39" s="5">
        <f t="shared" si="10"/>
        <v>0.796875</v>
      </c>
      <c r="V39" s="5"/>
    </row>
    <row r="40" spans="1:25">
      <c r="B40" s="1" t="s">
        <v>11</v>
      </c>
      <c r="C40" s="1">
        <v>5.2</v>
      </c>
      <c r="D40" t="s">
        <v>52</v>
      </c>
      <c r="E40" s="8">
        <f t="shared" si="4"/>
        <v>0.23882986847175156</v>
      </c>
      <c r="F40" s="8"/>
      <c r="G40" s="5">
        <f t="shared" si="2"/>
        <v>5.7039706074234149E-2</v>
      </c>
      <c r="H40" s="5"/>
      <c r="I40" s="5">
        <f t="shared" si="8"/>
        <v>6.8359375E-2</v>
      </c>
      <c r="J40" s="5"/>
      <c r="S40" s="8">
        <f t="shared" si="13"/>
        <v>3.0514797051047129</v>
      </c>
      <c r="U40" s="5">
        <f t="shared" si="10"/>
        <v>0.8203125</v>
      </c>
      <c r="V40" s="5"/>
    </row>
    <row r="41" spans="1:25">
      <c r="A41">
        <v>1980</v>
      </c>
      <c r="B41" s="1" t="s">
        <v>0</v>
      </c>
      <c r="C41" s="1">
        <v>1.9</v>
      </c>
      <c r="D41" t="s">
        <v>53</v>
      </c>
      <c r="E41" s="8">
        <f t="shared" si="4"/>
        <v>0.17729810818350916</v>
      </c>
      <c r="F41" s="8"/>
      <c r="G41" s="5">
        <f t="shared" si="2"/>
        <v>3.1434619165451316E-2</v>
      </c>
      <c r="H41" s="5"/>
      <c r="I41" s="5">
        <f t="shared" si="8"/>
        <v>7.03125E-2</v>
      </c>
      <c r="J41" s="5"/>
      <c r="S41" s="8">
        <f t="shared" si="13"/>
        <v>2.8869000187321316</v>
      </c>
      <c r="U41" s="5">
        <f t="shared" si="10"/>
        <v>0.84375</v>
      </c>
      <c r="V41" s="5"/>
    </row>
    <row r="42" spans="1:25">
      <c r="B42" s="1" t="s">
        <v>1</v>
      </c>
      <c r="C42" s="1">
        <v>4.7</v>
      </c>
      <c r="D42" t="s">
        <v>54</v>
      </c>
      <c r="E42" s="8">
        <f t="shared" si="4"/>
        <v>0.17033637985424102</v>
      </c>
      <c r="F42" s="8"/>
      <c r="G42" s="5">
        <f t="shared" si="2"/>
        <v>2.9014482301848287E-2</v>
      </c>
      <c r="H42" s="5"/>
      <c r="I42" s="5">
        <f t="shared" si="8"/>
        <v>7.2265625E-2</v>
      </c>
      <c r="J42" s="5"/>
      <c r="S42" s="8">
        <f t="shared" si="13"/>
        <v>2.5433701309162426</v>
      </c>
      <c r="U42" s="5">
        <f t="shared" si="10"/>
        <v>0.8671875</v>
      </c>
      <c r="V42" s="5"/>
    </row>
    <row r="43" spans="1:25">
      <c r="B43" s="1" t="s">
        <v>2</v>
      </c>
      <c r="C43" s="1">
        <v>4.2</v>
      </c>
      <c r="D43" t="s">
        <v>55</v>
      </c>
      <c r="E43" s="8">
        <f t="shared" si="4"/>
        <v>5.2348702587641474E-2</v>
      </c>
      <c r="F43" s="8"/>
      <c r="G43" s="5">
        <f t="shared" si="2"/>
        <v>2.7403866626093411E-3</v>
      </c>
      <c r="H43" s="5"/>
      <c r="I43" s="5">
        <f t="shared" si="8"/>
        <v>7.421875E-2</v>
      </c>
      <c r="J43" s="5"/>
      <c r="S43" s="8">
        <f t="shared" si="13"/>
        <v>-3.0018980609726831</v>
      </c>
      <c r="U43" s="5">
        <f t="shared" si="10"/>
        <v>0.890625</v>
      </c>
      <c r="V43" s="5"/>
    </row>
    <row r="44" spans="1:25">
      <c r="B44" s="1" t="s">
        <v>3</v>
      </c>
      <c r="C44" s="1">
        <v>8.8000000000000007</v>
      </c>
      <c r="D44" t="s">
        <v>56</v>
      </c>
      <c r="E44" s="8">
        <f t="shared" si="4"/>
        <v>0.3125510013815509</v>
      </c>
      <c r="F44" s="8"/>
      <c r="G44" s="5">
        <f t="shared" si="2"/>
        <v>9.7688128464610224E-2</v>
      </c>
      <c r="H44" s="5"/>
      <c r="I44" s="5">
        <f t="shared" si="8"/>
        <v>7.6171875E-2</v>
      </c>
      <c r="J44" s="5"/>
      <c r="S44" s="8">
        <f t="shared" si="13"/>
        <v>2.478547003440787</v>
      </c>
      <c r="U44" s="5">
        <f t="shared" si="10"/>
        <v>0.9140625</v>
      </c>
      <c r="V44" s="5"/>
    </row>
    <row r="45" spans="1:25">
      <c r="B45" s="1" t="s">
        <v>4</v>
      </c>
      <c r="C45" s="1">
        <v>10.9</v>
      </c>
      <c r="D45" t="s">
        <v>57</v>
      </c>
      <c r="E45" s="8">
        <f t="shared" si="4"/>
        <v>0.50731313367607533</v>
      </c>
      <c r="F45" s="8"/>
      <c r="G45" s="5">
        <f t="shared" si="2"/>
        <v>0.25736661560023949</v>
      </c>
      <c r="H45" s="5"/>
      <c r="I45" s="5">
        <f t="shared" si="8"/>
        <v>7.8125E-2</v>
      </c>
      <c r="J45" s="5"/>
      <c r="S45" s="8">
        <f t="shared" si="13"/>
        <v>2.8774923543591324</v>
      </c>
      <c r="U45" s="5">
        <f t="shared" si="10"/>
        <v>0.9375</v>
      </c>
      <c r="V45" s="5"/>
    </row>
    <row r="46" spans="1:25">
      <c r="B46" s="1" t="s">
        <v>5</v>
      </c>
      <c r="C46" s="1">
        <v>13.5</v>
      </c>
      <c r="D46" t="s">
        <v>58</v>
      </c>
      <c r="E46" s="8">
        <f t="shared" si="4"/>
        <v>0.69803911680652986</v>
      </c>
      <c r="F46" s="8"/>
      <c r="G46" s="5">
        <f t="shared" si="2"/>
        <v>0.48725860859204023</v>
      </c>
      <c r="H46" s="5"/>
      <c r="I46" s="5">
        <f t="shared" si="8"/>
        <v>8.0078125E-2</v>
      </c>
      <c r="J46" s="5"/>
      <c r="S46" s="8">
        <f t="shared" si="13"/>
        <v>2.8596893655749502</v>
      </c>
      <c r="U46" s="5">
        <f t="shared" si="10"/>
        <v>0.9609375</v>
      </c>
      <c r="V46" s="5"/>
    </row>
    <row r="47" spans="1:25">
      <c r="B47" s="1" t="s">
        <v>6</v>
      </c>
      <c r="C47" s="1">
        <v>14.1</v>
      </c>
      <c r="D47" t="s">
        <v>59</v>
      </c>
      <c r="E47" s="8">
        <f t="shared" si="4"/>
        <v>1.7485856856135018</v>
      </c>
      <c r="F47" s="8"/>
      <c r="G47" s="5">
        <f t="shared" si="2"/>
        <v>3.0575518999324403</v>
      </c>
      <c r="H47" s="5"/>
      <c r="I47" s="5">
        <f t="shared" si="8"/>
        <v>8.203125E-2</v>
      </c>
      <c r="J47" s="5"/>
      <c r="S47" s="8">
        <f t="shared" si="13"/>
        <v>2.7597922998543956</v>
      </c>
      <c r="U47" s="5">
        <f t="shared" si="10"/>
        <v>0.984375</v>
      </c>
      <c r="V47" s="5"/>
    </row>
    <row r="48" spans="1:25">
      <c r="B48" s="1" t="s">
        <v>7</v>
      </c>
      <c r="C48" s="1">
        <v>15.2</v>
      </c>
      <c r="D48" t="s">
        <v>60</v>
      </c>
      <c r="E48" s="8">
        <f t="shared" si="4"/>
        <v>3.7522584546263613</v>
      </c>
      <c r="F48" s="8"/>
      <c r="G48" s="9">
        <f t="shared" si="2"/>
        <v>14.079443510315009</v>
      </c>
      <c r="H48" s="9"/>
      <c r="I48" s="9">
        <f t="shared" si="8"/>
        <v>8.3984375E-2</v>
      </c>
      <c r="J48" s="9"/>
      <c r="K48" s="9">
        <f>1/I48</f>
        <v>11.906976744186046</v>
      </c>
      <c r="L48" t="str">
        <f ca="1">_xlfn.FORMULATEXT(K48)</f>
        <v>=1/I48</v>
      </c>
      <c r="S48" s="8">
        <f t="shared" si="13"/>
        <v>-0.38825308882384868</v>
      </c>
      <c r="U48" s="9">
        <f t="shared" si="10"/>
        <v>1.0078125</v>
      </c>
      <c r="V48" s="9"/>
      <c r="W48" s="12"/>
      <c r="X48">
        <f>1/U48</f>
        <v>0.99224806201550386</v>
      </c>
      <c r="Y48" t="str">
        <f ca="1">_xlfn.FORMULATEXT(X48)</f>
        <v>=1/U48</v>
      </c>
    </row>
    <row r="49" spans="1:22">
      <c r="B49" s="1" t="s">
        <v>8</v>
      </c>
      <c r="C49" s="1">
        <v>14.2</v>
      </c>
      <c r="D49" t="s">
        <v>61</v>
      </c>
      <c r="E49" s="8">
        <f t="shared" si="4"/>
        <v>1.011565867210072</v>
      </c>
      <c r="F49" s="8"/>
      <c r="G49" s="5">
        <f t="shared" si="2"/>
        <v>1.0232655037044651</v>
      </c>
      <c r="H49" s="5"/>
      <c r="I49" s="5">
        <f t="shared" si="8"/>
        <v>8.59375E-2</v>
      </c>
      <c r="J49" s="5"/>
      <c r="S49" s="8">
        <f t="shared" si="13"/>
        <v>-0.30787795282563285</v>
      </c>
      <c r="U49" s="5">
        <f t="shared" si="10"/>
        <v>1.03125</v>
      </c>
      <c r="V49" s="5"/>
    </row>
    <row r="50" spans="1:22">
      <c r="B50" s="1" t="s">
        <v>9</v>
      </c>
      <c r="C50" s="1">
        <v>8.3000000000000007</v>
      </c>
      <c r="D50" t="s">
        <v>62</v>
      </c>
      <c r="E50" s="8">
        <f t="shared" si="4"/>
        <v>0.53171594521320786</v>
      </c>
      <c r="F50" s="8"/>
      <c r="G50" s="5">
        <f t="shared" si="2"/>
        <v>0.28272184639397507</v>
      </c>
      <c r="H50" s="5"/>
      <c r="I50" s="5">
        <f t="shared" si="8"/>
        <v>8.7890625E-2</v>
      </c>
      <c r="J50" s="5"/>
      <c r="S50" s="8">
        <f t="shared" si="13"/>
        <v>-0.23237748361007865</v>
      </c>
      <c r="U50" s="5">
        <f t="shared" si="10"/>
        <v>1.0546875</v>
      </c>
      <c r="V50" s="5"/>
    </row>
    <row r="51" spans="1:22">
      <c r="B51" s="1" t="s">
        <v>10</v>
      </c>
      <c r="C51" s="1">
        <v>5.9</v>
      </c>
      <c r="D51" t="s">
        <v>63</v>
      </c>
      <c r="E51" s="8">
        <f t="shared" si="4"/>
        <v>0.39770908149384265</v>
      </c>
      <c r="F51" s="8"/>
      <c r="G51" s="5">
        <f t="shared" si="2"/>
        <v>0.15817251350267597</v>
      </c>
      <c r="H51" s="5"/>
      <c r="I51" s="5">
        <f t="shared" si="8"/>
        <v>8.984375E-2</v>
      </c>
      <c r="J51" s="5"/>
      <c r="S51" s="8">
        <f t="shared" si="13"/>
        <v>-0.20004312156659079</v>
      </c>
      <c r="U51" s="5">
        <f t="shared" si="10"/>
        <v>1.078125</v>
      </c>
      <c r="V51" s="5"/>
    </row>
    <row r="52" spans="1:22">
      <c r="B52" s="1" t="s">
        <v>11</v>
      </c>
      <c r="C52" s="1">
        <v>5.4</v>
      </c>
      <c r="D52" t="s">
        <v>64</v>
      </c>
      <c r="E52" s="8">
        <f t="shared" si="4"/>
        <v>0.35305143928890093</v>
      </c>
      <c r="F52" s="8"/>
      <c r="G52" s="5">
        <f t="shared" si="2"/>
        <v>0.1246453187839645</v>
      </c>
      <c r="H52" s="5"/>
      <c r="I52" s="5">
        <f t="shared" si="8"/>
        <v>9.1796875E-2</v>
      </c>
      <c r="J52" s="5"/>
      <c r="S52" s="8">
        <f t="shared" si="13"/>
        <v>-0.40011332396215515</v>
      </c>
      <c r="U52" s="5">
        <f t="shared" si="10"/>
        <v>1.1015625</v>
      </c>
      <c r="V52" s="5"/>
    </row>
    <row r="53" spans="1:22">
      <c r="A53">
        <v>1981</v>
      </c>
      <c r="B53" s="1" t="s">
        <v>0</v>
      </c>
      <c r="C53" s="1">
        <v>4.5</v>
      </c>
      <c r="D53" t="s">
        <v>65</v>
      </c>
      <c r="E53" s="8">
        <f t="shared" si="4"/>
        <v>0.3178084538837993</v>
      </c>
      <c r="F53" s="8"/>
      <c r="G53" s="5">
        <f t="shared" si="2"/>
        <v>0.10100221336001099</v>
      </c>
      <c r="H53" s="5"/>
      <c r="I53" s="5">
        <f t="shared" si="8"/>
        <v>9.375E-2</v>
      </c>
      <c r="J53" s="5"/>
      <c r="S53" s="8">
        <f t="shared" si="13"/>
        <v>-0.4255067858028575</v>
      </c>
      <c r="U53" s="5">
        <f t="shared" si="10"/>
        <v>1.125</v>
      </c>
      <c r="V53" s="5"/>
    </row>
    <row r="54" spans="1:22">
      <c r="B54" s="1" t="s">
        <v>1</v>
      </c>
      <c r="C54" s="1">
        <v>2.7</v>
      </c>
      <c r="D54" t="s">
        <v>66</v>
      </c>
      <c r="E54" s="8">
        <f t="shared" si="4"/>
        <v>0.24970865463717629</v>
      </c>
      <c r="F54" s="8"/>
      <c r="G54" s="5">
        <f t="shared" si="2"/>
        <v>6.235441220070858E-2</v>
      </c>
      <c r="H54" s="5"/>
      <c r="I54" s="5">
        <f t="shared" si="8"/>
        <v>9.5703125E-2</v>
      </c>
      <c r="J54" s="5"/>
      <c r="S54" s="8">
        <f t="shared" si="13"/>
        <v>-0.4645767706997907</v>
      </c>
      <c r="U54" s="5">
        <f t="shared" si="10"/>
        <v>1.1484375</v>
      </c>
      <c r="V54" s="5"/>
    </row>
    <row r="55" spans="1:22">
      <c r="B55" s="1" t="s">
        <v>2</v>
      </c>
      <c r="C55" s="1">
        <v>6.9</v>
      </c>
      <c r="D55" t="s">
        <v>67</v>
      </c>
      <c r="E55" s="8">
        <f t="shared" si="4"/>
        <v>0.25720490582037936</v>
      </c>
      <c r="F55" s="8"/>
      <c r="G55" s="5">
        <f t="shared" si="2"/>
        <v>6.6154363578070211E-2</v>
      </c>
      <c r="H55" s="5"/>
      <c r="I55" s="5">
        <f t="shared" si="8"/>
        <v>9.765625E-2</v>
      </c>
      <c r="J55" s="5"/>
      <c r="S55" s="8">
        <f t="shared" si="13"/>
        <v>0.33373974671717843</v>
      </c>
      <c r="U55" s="5">
        <f t="shared" si="10"/>
        <v>1.171875</v>
      </c>
      <c r="V55" s="5"/>
    </row>
    <row r="56" spans="1:22">
      <c r="B56" s="1" t="s">
        <v>3</v>
      </c>
      <c r="C56" s="1">
        <v>7.2</v>
      </c>
      <c r="D56" t="s">
        <v>68</v>
      </c>
      <c r="E56" s="8">
        <f t="shared" si="4"/>
        <v>9.5870906395088787E-2</v>
      </c>
      <c r="F56" s="8"/>
      <c r="G56" s="5">
        <f t="shared" si="2"/>
        <v>9.1912306930158755E-3</v>
      </c>
      <c r="H56" s="5"/>
      <c r="I56" s="5">
        <f t="shared" si="8"/>
        <v>9.9609375E-2</v>
      </c>
      <c r="J56" s="5"/>
      <c r="S56" s="8">
        <f t="shared" si="13"/>
        <v>-1.2902838243086485</v>
      </c>
      <c r="U56" s="5">
        <f t="shared" si="10"/>
        <v>1.1953125</v>
      </c>
      <c r="V56" s="5"/>
    </row>
    <row r="57" spans="1:22">
      <c r="B57" s="1" t="s">
        <v>4</v>
      </c>
      <c r="C57" s="1">
        <v>11.1</v>
      </c>
      <c r="D57" t="s">
        <v>69</v>
      </c>
      <c r="E57" s="8">
        <f t="shared" si="4"/>
        <v>0.27356782209830877</v>
      </c>
      <c r="F57" s="8"/>
      <c r="G57" s="5">
        <f t="shared" si="2"/>
        <v>7.4839353287611918E-2</v>
      </c>
      <c r="H57" s="5"/>
      <c r="I57" s="5">
        <f t="shared" si="8"/>
        <v>0.1015625</v>
      </c>
      <c r="J57" s="5"/>
      <c r="S57" s="8">
        <f t="shared" si="13"/>
        <v>-0.34179890066666008</v>
      </c>
      <c r="U57" s="5">
        <f t="shared" si="10"/>
        <v>1.21875</v>
      </c>
      <c r="V57" s="5"/>
    </row>
    <row r="58" spans="1:22">
      <c r="B58" s="1" t="s">
        <v>5</v>
      </c>
      <c r="C58" s="1">
        <v>13.3</v>
      </c>
      <c r="D58" t="s">
        <v>70</v>
      </c>
      <c r="E58" s="8">
        <f t="shared" si="4"/>
        <v>0.10073193810011387</v>
      </c>
      <c r="F58" s="8"/>
      <c r="G58" s="5">
        <f t="shared" si="2"/>
        <v>1.0146923353405172E-2</v>
      </c>
      <c r="H58" s="5"/>
      <c r="I58" s="5">
        <f t="shared" si="8"/>
        <v>0.103515625</v>
      </c>
      <c r="J58" s="5"/>
      <c r="S58" s="8">
        <f t="shared" si="13"/>
        <v>-1.2415545391009406</v>
      </c>
      <c r="U58" s="5">
        <f t="shared" si="10"/>
        <v>1.2421875</v>
      </c>
      <c r="V58" s="5"/>
    </row>
    <row r="59" spans="1:22">
      <c r="B59" s="1" t="s">
        <v>6</v>
      </c>
      <c r="C59" s="1">
        <v>15.7</v>
      </c>
      <c r="D59" t="s">
        <v>71</v>
      </c>
      <c r="E59" s="8">
        <f t="shared" si="4"/>
        <v>8.7189761767501053E-2</v>
      </c>
      <c r="F59" s="8"/>
      <c r="G59" s="5">
        <f t="shared" si="2"/>
        <v>7.6020545570735882E-3</v>
      </c>
      <c r="H59" s="5"/>
      <c r="I59" s="5">
        <f t="shared" si="8"/>
        <v>0.10546875</v>
      </c>
      <c r="J59" s="5"/>
      <c r="S59" s="8">
        <f t="shared" si="13"/>
        <v>-1.6490746816640824</v>
      </c>
      <c r="U59" s="5">
        <f t="shared" si="10"/>
        <v>1.265625</v>
      </c>
      <c r="V59" s="5"/>
    </row>
    <row r="60" spans="1:22">
      <c r="B60" s="1" t="s">
        <v>7</v>
      </c>
      <c r="C60" s="1">
        <v>16.2</v>
      </c>
      <c r="D60" t="s">
        <v>72</v>
      </c>
      <c r="E60" s="8">
        <f t="shared" si="4"/>
        <v>0.12545429567880831</v>
      </c>
      <c r="F60" s="8"/>
      <c r="G60" s="5">
        <f t="shared" si="2"/>
        <v>1.573878030426586E-2</v>
      </c>
      <c r="H60" s="5"/>
      <c r="I60" s="5">
        <f t="shared" si="8"/>
        <v>0.107421875</v>
      </c>
      <c r="J60" s="5"/>
      <c r="S60" s="8">
        <f t="shared" si="13"/>
        <v>1.272535950554317</v>
      </c>
      <c r="U60" s="5">
        <f t="shared" si="10"/>
        <v>1.2890625</v>
      </c>
      <c r="V60" s="5"/>
    </row>
    <row r="61" spans="1:22">
      <c r="B61" s="1" t="s">
        <v>8</v>
      </c>
      <c r="C61" s="1">
        <v>14.2</v>
      </c>
      <c r="D61" t="s">
        <v>73</v>
      </c>
      <c r="E61" s="8">
        <f t="shared" si="4"/>
        <v>0.13966480486765007</v>
      </c>
      <c r="F61" s="8"/>
      <c r="G61" s="5">
        <f t="shared" si="2"/>
        <v>1.9506257718718771E-2</v>
      </c>
      <c r="H61" s="5"/>
      <c r="I61" s="5">
        <f t="shared" si="8"/>
        <v>0.109375</v>
      </c>
      <c r="J61" s="5"/>
      <c r="S61" s="8">
        <f t="shared" si="13"/>
        <v>-0.13862498213570923</v>
      </c>
      <c r="U61" s="5">
        <f t="shared" si="10"/>
        <v>1.3125</v>
      </c>
      <c r="V61" s="5"/>
    </row>
    <row r="62" spans="1:22">
      <c r="B62" s="1" t="s">
        <v>9</v>
      </c>
      <c r="C62" s="1">
        <v>7.8</v>
      </c>
      <c r="D62" t="s">
        <v>74</v>
      </c>
      <c r="E62" s="8">
        <f t="shared" si="4"/>
        <v>0.12110984859359969</v>
      </c>
      <c r="F62" s="8"/>
      <c r="G62" s="5">
        <f t="shared" si="2"/>
        <v>1.466759542636464E-2</v>
      </c>
      <c r="H62" s="5"/>
      <c r="I62" s="5">
        <f t="shared" si="8"/>
        <v>0.111328125</v>
      </c>
      <c r="J62" s="5"/>
      <c r="S62" s="8">
        <f t="shared" si="13"/>
        <v>-0.28939359720398566</v>
      </c>
      <c r="U62" s="5">
        <f t="shared" si="10"/>
        <v>1.3359375</v>
      </c>
      <c r="V62" s="5"/>
    </row>
    <row r="63" spans="1:22">
      <c r="B63" s="1" t="s">
        <v>10</v>
      </c>
      <c r="C63" s="1">
        <v>7.3</v>
      </c>
      <c r="D63" t="s">
        <v>75</v>
      </c>
      <c r="E63" s="8">
        <f t="shared" si="4"/>
        <v>5.4972268769094723E-2</v>
      </c>
      <c r="F63" s="8"/>
      <c r="G63" s="5">
        <f t="shared" si="2"/>
        <v>3.0219503336215872E-3</v>
      </c>
      <c r="H63" s="5"/>
      <c r="I63" s="5">
        <f t="shared" si="8"/>
        <v>0.11328125</v>
      </c>
      <c r="J63" s="5"/>
      <c r="S63" s="8">
        <f t="shared" si="13"/>
        <v>-0.98866633197773401</v>
      </c>
      <c r="U63" s="5">
        <f t="shared" si="10"/>
        <v>1.359375</v>
      </c>
      <c r="V63" s="5"/>
    </row>
    <row r="64" spans="1:22">
      <c r="B64" s="1" t="s">
        <v>11</v>
      </c>
      <c r="C64" s="1">
        <v>0.2</v>
      </c>
      <c r="D64" t="s">
        <v>76</v>
      </c>
      <c r="E64" s="8">
        <f t="shared" si="4"/>
        <v>7.3152894630175103E-2</v>
      </c>
      <c r="F64" s="8"/>
      <c r="G64" s="5">
        <f t="shared" si="2"/>
        <v>5.351345992773501E-3</v>
      </c>
      <c r="H64" s="5"/>
      <c r="I64" s="5">
        <f t="shared" si="8"/>
        <v>0.115234375</v>
      </c>
      <c r="J64" s="5"/>
      <c r="S64" s="8">
        <f t="shared" si="13"/>
        <v>-1.0622754561704038</v>
      </c>
      <c r="U64" s="5">
        <f t="shared" si="10"/>
        <v>1.3828125</v>
      </c>
      <c r="V64" s="5"/>
    </row>
    <row r="65" spans="1:22">
      <c r="A65">
        <v>1982</v>
      </c>
      <c r="B65" s="1" t="s">
        <v>0</v>
      </c>
      <c r="C65" s="1">
        <v>2.5</v>
      </c>
      <c r="D65" t="s">
        <v>77</v>
      </c>
      <c r="E65" s="8">
        <f t="shared" si="4"/>
        <v>0.1704820476547424</v>
      </c>
      <c r="F65" s="8"/>
      <c r="G65" s="5">
        <f t="shared" si="2"/>
        <v>2.9064128572553857E-2</v>
      </c>
      <c r="H65" s="5"/>
      <c r="I65" s="5">
        <f t="shared" si="8"/>
        <v>0.1171875</v>
      </c>
      <c r="J65" s="5"/>
      <c r="S65" s="8">
        <f t="shared" si="13"/>
        <v>-1.8755140278654261</v>
      </c>
      <c r="U65" s="5">
        <f t="shared" si="10"/>
        <v>1.40625</v>
      </c>
      <c r="V65" s="5"/>
    </row>
    <row r="66" spans="1:22">
      <c r="B66" s="1" t="s">
        <v>1</v>
      </c>
      <c r="C66" s="1">
        <v>4.4000000000000004</v>
      </c>
      <c r="D66" t="s">
        <v>78</v>
      </c>
      <c r="E66" s="8">
        <f t="shared" si="4"/>
        <v>0.11206062302691532</v>
      </c>
      <c r="F66" s="8"/>
      <c r="G66" s="5">
        <f t="shared" si="2"/>
        <v>1.2557583233180424E-2</v>
      </c>
      <c r="H66" s="5"/>
      <c r="I66" s="5">
        <f t="shared" si="8"/>
        <v>0.119140625</v>
      </c>
      <c r="J66" s="5"/>
      <c r="S66" s="8">
        <f t="shared" si="13"/>
        <v>6.8291120515314635E-2</v>
      </c>
      <c r="U66" s="5">
        <f t="shared" si="10"/>
        <v>1.4296875</v>
      </c>
      <c r="V66" s="5"/>
    </row>
    <row r="67" spans="1:22">
      <c r="B67" s="1" t="s">
        <v>2</v>
      </c>
      <c r="C67" s="1">
        <v>5.8</v>
      </c>
      <c r="D67" t="s">
        <v>79</v>
      </c>
      <c r="E67" s="8">
        <f t="shared" si="4"/>
        <v>0.14658099331134938</v>
      </c>
      <c r="F67" s="8"/>
      <c r="G67" s="5">
        <f t="shared" si="2"/>
        <v>2.1485987600141854E-2</v>
      </c>
      <c r="H67" s="5"/>
      <c r="I67" s="5">
        <f t="shared" si="8"/>
        <v>0.12109375</v>
      </c>
      <c r="J67" s="5"/>
      <c r="S67" s="8">
        <f t="shared" si="13"/>
        <v>-0.74490295581390276</v>
      </c>
      <c r="U67" s="5">
        <f t="shared" si="10"/>
        <v>1.453125</v>
      </c>
      <c r="V67" s="5"/>
    </row>
    <row r="68" spans="1:22">
      <c r="B68" s="1" t="s">
        <v>3</v>
      </c>
      <c r="C68" s="1">
        <v>8.8000000000000007</v>
      </c>
      <c r="D68" t="s">
        <v>80</v>
      </c>
      <c r="E68" s="8">
        <f t="shared" si="4"/>
        <v>0.11465747886356684</v>
      </c>
      <c r="F68" s="8"/>
      <c r="G68" s="5">
        <f t="shared" si="2"/>
        <v>1.3146337459349277E-2</v>
      </c>
      <c r="H68" s="5"/>
      <c r="I68" s="5">
        <f t="shared" si="8"/>
        <v>0.123046875</v>
      </c>
      <c r="J68" s="5"/>
      <c r="S68" s="8">
        <f t="shared" si="13"/>
        <v>-0.98076650757329664</v>
      </c>
      <c r="U68" s="5">
        <f t="shared" si="10"/>
        <v>1.4765625</v>
      </c>
      <c r="V68" s="5"/>
    </row>
    <row r="69" spans="1:22">
      <c r="B69" s="1" t="s">
        <v>4</v>
      </c>
      <c r="C69" s="1">
        <v>11.6</v>
      </c>
      <c r="D69" t="s">
        <v>81</v>
      </c>
      <c r="E69" s="8">
        <f t="shared" si="4"/>
        <v>1.8432608878492195E-2</v>
      </c>
      <c r="F69" s="8"/>
      <c r="G69" s="5">
        <f t="shared" si="2"/>
        <v>3.397610700674693E-4</v>
      </c>
      <c r="H69" s="5"/>
      <c r="I69" s="5">
        <f t="shared" si="8"/>
        <v>0.125</v>
      </c>
      <c r="J69" s="5"/>
      <c r="S69" s="8">
        <f t="shared" si="13"/>
        <v>0.42029246127491149</v>
      </c>
      <c r="U69" s="5">
        <f t="shared" si="10"/>
        <v>1.5</v>
      </c>
      <c r="V69" s="5"/>
    </row>
    <row r="70" spans="1:22">
      <c r="B70" s="1" t="s">
        <v>5</v>
      </c>
      <c r="C70" s="1">
        <v>14.8</v>
      </c>
      <c r="D70" t="s">
        <v>82</v>
      </c>
      <c r="E70" s="8">
        <f t="shared" ref="E70:E133" si="16">SQRT(2)*IMABS(D70)/$K$1</f>
        <v>4.86713451634131E-2</v>
      </c>
      <c r="F70" s="8"/>
      <c r="G70" s="5">
        <f t="shared" ref="G70:G133" si="17">E70^2</f>
        <v>2.3688998400160956E-3</v>
      </c>
      <c r="H70" s="5"/>
      <c r="I70" s="5">
        <f t="shared" si="8"/>
        <v>0.126953125</v>
      </c>
      <c r="J70" s="5"/>
      <c r="S70" s="8">
        <f t="shared" si="13"/>
        <v>1.4126718986852989</v>
      </c>
      <c r="U70" s="5">
        <f t="shared" si="10"/>
        <v>1.5234375</v>
      </c>
      <c r="V70" s="5"/>
    </row>
    <row r="71" spans="1:22">
      <c r="B71" s="1" t="s">
        <v>6</v>
      </c>
      <c r="C71" s="1">
        <v>16.5</v>
      </c>
      <c r="D71" t="s">
        <v>83</v>
      </c>
      <c r="E71" s="8">
        <f t="shared" si="16"/>
        <v>9.3799896860125104E-2</v>
      </c>
      <c r="F71" s="8"/>
      <c r="G71" s="5">
        <f t="shared" si="17"/>
        <v>8.7984206509701072E-3</v>
      </c>
      <c r="H71" s="5"/>
      <c r="I71" s="5">
        <f t="shared" ref="I71:I134" si="18">I70+$K$7</f>
        <v>0.12890625</v>
      </c>
      <c r="J71" s="5"/>
      <c r="S71" s="8">
        <f t="shared" si="13"/>
        <v>0.22804218721571257</v>
      </c>
      <c r="U71" s="5">
        <f t="shared" ref="U71:U134" si="19">U70+$W$7</f>
        <v>1.546875</v>
      </c>
      <c r="V71" s="5"/>
    </row>
    <row r="72" spans="1:22">
      <c r="B72" s="1" t="s">
        <v>7</v>
      </c>
      <c r="C72" s="1">
        <v>15.3</v>
      </c>
      <c r="D72" t="s">
        <v>84</v>
      </c>
      <c r="E72" s="8">
        <f t="shared" si="16"/>
        <v>1.3123232446695644E-2</v>
      </c>
      <c r="F72" s="8"/>
      <c r="G72" s="5">
        <f t="shared" si="17"/>
        <v>1.7221922985000533E-4</v>
      </c>
      <c r="H72" s="5"/>
      <c r="I72" s="5">
        <f t="shared" si="18"/>
        <v>0.130859375</v>
      </c>
      <c r="J72" s="5"/>
      <c r="S72" s="8">
        <f t="shared" ref="S72:S135" si="20">ATAN2(IMAGINARY(D72),IMREAL(D72))</f>
        <v>-1.9885935146210958</v>
      </c>
      <c r="U72" s="5">
        <f t="shared" si="19"/>
        <v>1.5703125</v>
      </c>
      <c r="V72" s="5"/>
    </row>
    <row r="73" spans="1:22">
      <c r="B73" s="1" t="s">
        <v>8</v>
      </c>
      <c r="C73" s="1">
        <v>13.9</v>
      </c>
      <c r="D73" t="s">
        <v>85</v>
      </c>
      <c r="E73" s="8">
        <f t="shared" si="16"/>
        <v>7.2989645405408476E-2</v>
      </c>
      <c r="F73" s="8"/>
      <c r="G73" s="5">
        <f t="shared" si="17"/>
        <v>5.3274883364072666E-3</v>
      </c>
      <c r="H73" s="5"/>
      <c r="I73" s="5">
        <f t="shared" si="18"/>
        <v>0.1328125</v>
      </c>
      <c r="J73" s="5"/>
      <c r="S73" s="8">
        <f t="shared" si="20"/>
        <v>1.9769370228591014</v>
      </c>
      <c r="U73" s="5">
        <f t="shared" si="19"/>
        <v>1.59375</v>
      </c>
      <c r="V73" s="5"/>
    </row>
    <row r="74" spans="1:22">
      <c r="B74" s="1" t="s">
        <v>9</v>
      </c>
      <c r="C74" s="1">
        <v>9.8000000000000007</v>
      </c>
      <c r="D74" t="s">
        <v>86</v>
      </c>
      <c r="E74" s="8">
        <f t="shared" si="16"/>
        <v>7.457881644388889E-2</v>
      </c>
      <c r="F74" s="8"/>
      <c r="G74" s="5">
        <f t="shared" si="17"/>
        <v>5.5619998621712716E-3</v>
      </c>
      <c r="H74" s="5"/>
      <c r="I74" s="5">
        <f t="shared" si="18"/>
        <v>0.134765625</v>
      </c>
      <c r="J74" s="5"/>
      <c r="S74" s="8">
        <f t="shared" si="20"/>
        <v>0.91837041866367464</v>
      </c>
      <c r="U74" s="5">
        <f t="shared" si="19"/>
        <v>1.6171875</v>
      </c>
      <c r="V74" s="5"/>
    </row>
    <row r="75" spans="1:22">
      <c r="B75" s="1" t="s">
        <v>10</v>
      </c>
      <c r="C75" s="1">
        <v>7.3</v>
      </c>
      <c r="D75" t="s">
        <v>87</v>
      </c>
      <c r="E75" s="8">
        <f t="shared" si="16"/>
        <v>0.12905705852622273</v>
      </c>
      <c r="F75" s="8"/>
      <c r="G75" s="5">
        <f t="shared" si="17"/>
        <v>1.6655724355440882E-2</v>
      </c>
      <c r="H75" s="5"/>
      <c r="I75" s="5">
        <f t="shared" si="18"/>
        <v>0.13671875</v>
      </c>
      <c r="J75" s="5"/>
      <c r="S75" s="8">
        <f t="shared" si="20"/>
        <v>0.21688646503724177</v>
      </c>
      <c r="U75" s="5">
        <f t="shared" si="19"/>
        <v>1.640625</v>
      </c>
      <c r="V75" s="5"/>
    </row>
    <row r="76" spans="1:22">
      <c r="B76" s="1" t="s">
        <v>11</v>
      </c>
      <c r="C76" s="1">
        <v>4</v>
      </c>
      <c r="D76" t="s">
        <v>88</v>
      </c>
      <c r="E76" s="8">
        <f t="shared" si="16"/>
        <v>0.22713398797808051</v>
      </c>
      <c r="F76" s="8"/>
      <c r="G76" s="5">
        <f t="shared" si="17"/>
        <v>5.1589848494826826E-2</v>
      </c>
      <c r="H76" s="5"/>
      <c r="I76" s="5">
        <f t="shared" si="18"/>
        <v>0.138671875</v>
      </c>
      <c r="J76" s="5"/>
      <c r="S76" s="8">
        <f t="shared" si="20"/>
        <v>0.33523132519313659</v>
      </c>
      <c r="U76" s="5">
        <f t="shared" si="19"/>
        <v>1.6640625</v>
      </c>
      <c r="V76" s="5"/>
    </row>
    <row r="77" spans="1:22">
      <c r="A77">
        <v>1983</v>
      </c>
      <c r="B77" s="1" t="s">
        <v>0</v>
      </c>
      <c r="C77" s="1">
        <v>6.2</v>
      </c>
      <c r="D77" t="s">
        <v>89</v>
      </c>
      <c r="E77" s="8">
        <f t="shared" si="16"/>
        <v>0.12793921762615473</v>
      </c>
      <c r="F77" s="8"/>
      <c r="G77" s="5">
        <f t="shared" si="17"/>
        <v>1.6368443406792582E-2</v>
      </c>
      <c r="H77" s="5"/>
      <c r="I77" s="5">
        <f t="shared" si="18"/>
        <v>0.140625</v>
      </c>
      <c r="J77" s="5"/>
      <c r="S77" s="8">
        <f t="shared" si="20"/>
        <v>0.53814128363671776</v>
      </c>
      <c r="U77" s="5">
        <f t="shared" si="19"/>
        <v>1.6875</v>
      </c>
      <c r="V77" s="5"/>
    </row>
    <row r="78" spans="1:22">
      <c r="B78" s="1" t="s">
        <v>1</v>
      </c>
      <c r="C78" s="1">
        <v>1.1000000000000001</v>
      </c>
      <c r="D78" t="s">
        <v>90</v>
      </c>
      <c r="E78" s="8">
        <f t="shared" si="16"/>
        <v>6.2693489589229004E-2</v>
      </c>
      <c r="F78" s="8"/>
      <c r="G78" s="5">
        <f t="shared" si="17"/>
        <v>3.9304736368747659E-3</v>
      </c>
      <c r="H78" s="5"/>
      <c r="I78" s="5">
        <f t="shared" si="18"/>
        <v>0.142578125</v>
      </c>
      <c r="J78" s="5"/>
      <c r="S78" s="8">
        <f t="shared" si="20"/>
        <v>-0.14007548154999583</v>
      </c>
      <c r="U78" s="5">
        <f t="shared" si="19"/>
        <v>1.7109375</v>
      </c>
      <c r="V78" s="5"/>
    </row>
    <row r="79" spans="1:22">
      <c r="B79" s="1" t="s">
        <v>2</v>
      </c>
      <c r="C79" s="1">
        <v>6</v>
      </c>
      <c r="D79" t="s">
        <v>91</v>
      </c>
      <c r="E79" s="8">
        <f t="shared" si="16"/>
        <v>6.1500248133874343E-2</v>
      </c>
      <c r="F79" s="8"/>
      <c r="G79" s="5">
        <f t="shared" si="17"/>
        <v>3.7822805205281144E-3</v>
      </c>
      <c r="H79" s="5"/>
      <c r="I79" s="5">
        <f t="shared" si="18"/>
        <v>0.14453125</v>
      </c>
      <c r="J79" s="5"/>
      <c r="S79" s="8">
        <f t="shared" si="20"/>
        <v>0.16628442409714392</v>
      </c>
      <c r="U79" s="5">
        <f t="shared" si="19"/>
        <v>1.734375</v>
      </c>
      <c r="V79" s="5"/>
    </row>
    <row r="80" spans="1:22">
      <c r="B80" s="1" t="s">
        <v>3</v>
      </c>
      <c r="C80" s="1">
        <v>6.4</v>
      </c>
      <c r="D80" t="s">
        <v>92</v>
      </c>
      <c r="E80" s="8">
        <f t="shared" si="16"/>
        <v>3.9374980574966557E-2</v>
      </c>
      <c r="F80" s="8"/>
      <c r="G80" s="5">
        <f t="shared" si="17"/>
        <v>1.5503890952789938E-3</v>
      </c>
      <c r="H80" s="5"/>
      <c r="I80" s="5">
        <f t="shared" si="18"/>
        <v>0.146484375</v>
      </c>
      <c r="J80" s="5"/>
      <c r="S80" s="8">
        <f t="shared" si="20"/>
        <v>1.9040003117298596</v>
      </c>
      <c r="U80" s="5">
        <f t="shared" si="19"/>
        <v>1.7578125</v>
      </c>
      <c r="V80" s="5"/>
    </row>
    <row r="81" spans="1:22">
      <c r="B81" s="1" t="s">
        <v>4</v>
      </c>
      <c r="C81" s="1">
        <v>9.8000000000000007</v>
      </c>
      <c r="D81" t="s">
        <v>93</v>
      </c>
      <c r="E81" s="8">
        <f t="shared" si="16"/>
        <v>2.2588971864154095E-2</v>
      </c>
      <c r="F81" s="8"/>
      <c r="G81" s="5">
        <f t="shared" si="17"/>
        <v>5.1026164987954528E-4</v>
      </c>
      <c r="H81" s="5"/>
      <c r="I81" s="5">
        <f t="shared" si="18"/>
        <v>0.1484375</v>
      </c>
      <c r="J81" s="5"/>
      <c r="S81" s="8">
        <f t="shared" si="20"/>
        <v>-2.181127411096877</v>
      </c>
      <c r="U81" s="5">
        <f t="shared" si="19"/>
        <v>1.78125</v>
      </c>
      <c r="V81" s="5"/>
    </row>
    <row r="82" spans="1:22">
      <c r="B82" s="1" t="s">
        <v>5</v>
      </c>
      <c r="C82" s="1">
        <v>13.7</v>
      </c>
      <c r="D82" t="s">
        <v>94</v>
      </c>
      <c r="E82" s="8">
        <f t="shared" si="16"/>
        <v>0.10698355491328874</v>
      </c>
      <c r="F82" s="8"/>
      <c r="G82" s="5">
        <f t="shared" si="17"/>
        <v>1.1445481021884668E-2</v>
      </c>
      <c r="H82" s="5"/>
      <c r="I82" s="5">
        <f t="shared" si="18"/>
        <v>0.150390625</v>
      </c>
      <c r="J82" s="5"/>
      <c r="S82" s="8">
        <f t="shared" si="20"/>
        <v>-0.32377427073957216</v>
      </c>
      <c r="U82" s="5">
        <f t="shared" si="19"/>
        <v>1.8046875</v>
      </c>
      <c r="V82" s="5"/>
    </row>
    <row r="83" spans="1:22">
      <c r="B83" s="1" t="s">
        <v>6</v>
      </c>
      <c r="C83" s="1">
        <v>19.3</v>
      </c>
      <c r="D83" t="s">
        <v>95</v>
      </c>
      <c r="E83" s="8">
        <f t="shared" si="16"/>
        <v>0.12494041408518552</v>
      </c>
      <c r="F83" s="8"/>
      <c r="G83" s="5">
        <f t="shared" si="17"/>
        <v>1.5610107071777625E-2</v>
      </c>
      <c r="H83" s="5"/>
      <c r="I83" s="5">
        <f t="shared" si="18"/>
        <v>0.15234375</v>
      </c>
      <c r="J83" s="5"/>
      <c r="S83" s="8">
        <f t="shared" si="20"/>
        <v>0.57661362730095433</v>
      </c>
      <c r="U83" s="5">
        <f t="shared" si="19"/>
        <v>1.828125</v>
      </c>
      <c r="V83" s="5"/>
    </row>
    <row r="84" spans="1:22">
      <c r="B84" s="1" t="s">
        <v>7</v>
      </c>
      <c r="C84" s="1">
        <v>17.399999999999999</v>
      </c>
      <c r="D84" t="s">
        <v>96</v>
      </c>
      <c r="E84" s="8">
        <f t="shared" si="16"/>
        <v>7.6867294340558154E-2</v>
      </c>
      <c r="F84" s="8"/>
      <c r="G84" s="5">
        <f t="shared" si="17"/>
        <v>5.9085809392380034E-3</v>
      </c>
      <c r="H84" s="5"/>
      <c r="I84" s="5">
        <f t="shared" si="18"/>
        <v>0.154296875</v>
      </c>
      <c r="J84" s="5"/>
      <c r="S84" s="8">
        <f t="shared" si="20"/>
        <v>-2.5912711804338997</v>
      </c>
      <c r="U84" s="5">
        <f t="shared" si="19"/>
        <v>1.8515625</v>
      </c>
      <c r="V84" s="5"/>
    </row>
    <row r="85" spans="1:22">
      <c r="B85" s="1" t="s">
        <v>8</v>
      </c>
      <c r="C85" s="1">
        <v>12.6</v>
      </c>
      <c r="D85" t="s">
        <v>97</v>
      </c>
      <c r="E85" s="8">
        <f t="shared" si="16"/>
        <v>9.8653243046495157E-2</v>
      </c>
      <c r="F85" s="8"/>
      <c r="G85" s="5">
        <f t="shared" si="17"/>
        <v>9.7324623635908457E-3</v>
      </c>
      <c r="H85" s="5"/>
      <c r="I85" s="5">
        <f t="shared" si="18"/>
        <v>0.15625</v>
      </c>
      <c r="J85" s="5"/>
      <c r="S85" s="8">
        <f t="shared" si="20"/>
        <v>-1.1328503272746198</v>
      </c>
      <c r="U85" s="5">
        <f t="shared" si="19"/>
        <v>1.875</v>
      </c>
      <c r="V85" s="5"/>
    </row>
    <row r="86" spans="1:22">
      <c r="B86" s="1" t="s">
        <v>9</v>
      </c>
      <c r="C86" s="1">
        <v>10.1</v>
      </c>
      <c r="D86" t="s">
        <v>98</v>
      </c>
      <c r="E86" s="8">
        <f t="shared" si="16"/>
        <v>7.6833544162163078E-2</v>
      </c>
      <c r="F86" s="8"/>
      <c r="G86" s="5">
        <f t="shared" si="17"/>
        <v>5.9033935085190644E-3</v>
      </c>
      <c r="H86" s="5"/>
      <c r="I86" s="5">
        <f t="shared" si="18"/>
        <v>0.158203125</v>
      </c>
      <c r="J86" s="5"/>
      <c r="S86" s="8">
        <f t="shared" si="20"/>
        <v>0.52202659081698277</v>
      </c>
      <c r="U86" s="5">
        <f t="shared" si="19"/>
        <v>1.8984375</v>
      </c>
      <c r="V86" s="5"/>
    </row>
    <row r="87" spans="1:22">
      <c r="B87" s="1" t="s">
        <v>10</v>
      </c>
      <c r="C87" s="1">
        <v>7.3</v>
      </c>
      <c r="D87" t="s">
        <v>99</v>
      </c>
      <c r="E87" s="8">
        <f t="shared" si="16"/>
        <v>0.12827864790247018</v>
      </c>
      <c r="F87" s="8"/>
      <c r="G87" s="5">
        <f t="shared" si="17"/>
        <v>1.6455411507685917E-2</v>
      </c>
      <c r="H87" s="5"/>
      <c r="I87" s="5">
        <f t="shared" si="18"/>
        <v>0.16015625</v>
      </c>
      <c r="J87" s="5"/>
      <c r="S87" s="8">
        <f t="shared" si="20"/>
        <v>-2.5409056541072395E-2</v>
      </c>
      <c r="U87" s="5">
        <f t="shared" si="19"/>
        <v>1.921875</v>
      </c>
      <c r="V87" s="5"/>
    </row>
    <row r="88" spans="1:22">
      <c r="B88" s="1" t="s">
        <v>11</v>
      </c>
      <c r="C88" s="1">
        <v>5.5</v>
      </c>
      <c r="D88" t="s">
        <v>100</v>
      </c>
      <c r="E88" s="8">
        <f t="shared" si="16"/>
        <v>3.4171532425566718E-2</v>
      </c>
      <c r="F88" s="8"/>
      <c r="G88" s="5">
        <f t="shared" si="17"/>
        <v>1.1676936283115575E-3</v>
      </c>
      <c r="H88" s="5"/>
      <c r="I88" s="5">
        <f t="shared" si="18"/>
        <v>0.162109375</v>
      </c>
      <c r="J88" s="5"/>
      <c r="S88" s="8">
        <f t="shared" si="20"/>
        <v>-8.5521630280277525E-2</v>
      </c>
      <c r="U88" s="5">
        <f t="shared" si="19"/>
        <v>1.9453125</v>
      </c>
      <c r="V88" s="5"/>
    </row>
    <row r="89" spans="1:22">
      <c r="A89">
        <v>1984</v>
      </c>
      <c r="B89" s="1" t="s">
        <v>0</v>
      </c>
      <c r="C89" s="1">
        <v>2.8</v>
      </c>
      <c r="D89" t="s">
        <v>101</v>
      </c>
      <c r="E89" s="8">
        <f t="shared" si="16"/>
        <v>0.16034565894044839</v>
      </c>
      <c r="F89" s="8"/>
      <c r="G89" s="5">
        <f t="shared" si="17"/>
        <v>2.5710730341046595E-2</v>
      </c>
      <c r="H89" s="5"/>
      <c r="I89" s="5">
        <f t="shared" si="18"/>
        <v>0.1640625</v>
      </c>
      <c r="J89" s="5"/>
      <c r="S89" s="8">
        <f t="shared" si="20"/>
        <v>-1.02618093730125</v>
      </c>
      <c r="U89" s="5">
        <f t="shared" si="19"/>
        <v>1.96875</v>
      </c>
      <c r="V89" s="5"/>
    </row>
    <row r="90" spans="1:22">
      <c r="B90" s="1" t="s">
        <v>1</v>
      </c>
      <c r="C90" s="1">
        <v>2.8</v>
      </c>
      <c r="D90" t="s">
        <v>102</v>
      </c>
      <c r="E90" s="8">
        <f t="shared" si="16"/>
        <v>0.30918402101142511</v>
      </c>
      <c r="F90" s="8"/>
      <c r="G90" s="5">
        <f t="shared" si="17"/>
        <v>9.5594758848793371E-2</v>
      </c>
      <c r="H90" s="5"/>
      <c r="I90" s="5">
        <f t="shared" si="18"/>
        <v>0.166015625</v>
      </c>
      <c r="J90" s="5"/>
      <c r="S90" s="8">
        <f t="shared" si="20"/>
        <v>1.1130737686954471</v>
      </c>
      <c r="U90" s="5">
        <f t="shared" si="19"/>
        <v>1.9921875</v>
      </c>
      <c r="V90" s="5"/>
    </row>
    <row r="91" spans="1:22">
      <c r="B91" s="1" t="s">
        <v>2</v>
      </c>
      <c r="C91" s="1">
        <v>4.3</v>
      </c>
      <c r="D91" t="s">
        <v>103</v>
      </c>
      <c r="E91" s="8">
        <f t="shared" si="16"/>
        <v>0.25574371807253243</v>
      </c>
      <c r="F91" s="8"/>
      <c r="G91" s="5">
        <f t="shared" si="17"/>
        <v>6.5404849333562956E-2</v>
      </c>
      <c r="H91" s="5"/>
      <c r="I91" s="5">
        <f t="shared" si="18"/>
        <v>0.16796875</v>
      </c>
      <c r="J91" s="5"/>
      <c r="S91" s="8">
        <f t="shared" si="20"/>
        <v>-1.5129272698171365</v>
      </c>
      <c r="U91" s="5">
        <f t="shared" si="19"/>
        <v>2.015625</v>
      </c>
      <c r="V91" s="5"/>
    </row>
    <row r="92" spans="1:22">
      <c r="B92" s="1" t="s">
        <v>3</v>
      </c>
      <c r="C92" s="1">
        <v>8.1</v>
      </c>
      <c r="D92" t="s">
        <v>104</v>
      </c>
      <c r="E92" s="8">
        <f t="shared" si="16"/>
        <v>7.6319175103583894E-2</v>
      </c>
      <c r="F92" s="8"/>
      <c r="G92" s="5">
        <f t="shared" si="17"/>
        <v>5.8246164884914993E-3</v>
      </c>
      <c r="H92" s="5"/>
      <c r="I92" s="5">
        <f t="shared" si="18"/>
        <v>0.169921875</v>
      </c>
      <c r="J92" s="5"/>
      <c r="S92" s="8">
        <f t="shared" si="20"/>
        <v>-0.92314507119325429</v>
      </c>
      <c r="U92" s="5">
        <f t="shared" si="19"/>
        <v>2.0390625</v>
      </c>
      <c r="V92" s="5"/>
    </row>
    <row r="93" spans="1:22">
      <c r="B93" s="1" t="s">
        <v>4</v>
      </c>
      <c r="C93" s="1">
        <v>10.3</v>
      </c>
      <c r="D93" t="s">
        <v>105</v>
      </c>
      <c r="E93" s="8">
        <f t="shared" si="16"/>
        <v>0.14638528679721355</v>
      </c>
      <c r="F93" s="8"/>
      <c r="G93" s="5">
        <f t="shared" si="17"/>
        <v>2.1428652190702464E-2</v>
      </c>
      <c r="H93" s="5"/>
      <c r="I93" s="5">
        <f t="shared" si="18"/>
        <v>0.171875</v>
      </c>
      <c r="J93" s="5"/>
      <c r="S93" s="8">
        <f t="shared" si="20"/>
        <v>-1.5017903682425549</v>
      </c>
      <c r="U93" s="5">
        <f t="shared" si="19"/>
        <v>2.0625</v>
      </c>
      <c r="V93" s="5"/>
    </row>
    <row r="94" spans="1:22">
      <c r="B94" s="1" t="s">
        <v>5</v>
      </c>
      <c r="C94" s="1">
        <v>14.4</v>
      </c>
      <c r="D94" t="s">
        <v>106</v>
      </c>
      <c r="E94" s="8">
        <f t="shared" si="16"/>
        <v>0.12008550249512011</v>
      </c>
      <c r="F94" s="8"/>
      <c r="G94" s="5">
        <f t="shared" si="17"/>
        <v>1.4420527909505498E-2</v>
      </c>
      <c r="H94" s="5"/>
      <c r="I94" s="5">
        <f t="shared" si="18"/>
        <v>0.173828125</v>
      </c>
      <c r="J94" s="5"/>
      <c r="S94" s="8">
        <f t="shared" si="20"/>
        <v>-2.054531041727647</v>
      </c>
      <c r="U94" s="5">
        <f t="shared" si="19"/>
        <v>2.0859375</v>
      </c>
      <c r="V94" s="5"/>
    </row>
    <row r="95" spans="1:22">
      <c r="B95" s="1" t="s">
        <v>6</v>
      </c>
      <c r="C95" s="1">
        <v>16.899999999999999</v>
      </c>
      <c r="D95" t="s">
        <v>107</v>
      </c>
      <c r="E95" s="8">
        <f t="shared" si="16"/>
        <v>0.10892048567122743</v>
      </c>
      <c r="F95" s="8"/>
      <c r="G95" s="5">
        <f t="shared" si="17"/>
        <v>1.1863672198856061E-2</v>
      </c>
      <c r="H95" s="5"/>
      <c r="I95" s="5">
        <f t="shared" si="18"/>
        <v>0.17578125</v>
      </c>
      <c r="J95" s="5"/>
      <c r="S95" s="8">
        <f t="shared" si="20"/>
        <v>-0.31737749491006056</v>
      </c>
      <c r="U95" s="5">
        <f t="shared" si="19"/>
        <v>2.109375</v>
      </c>
      <c r="V95" s="5"/>
    </row>
    <row r="96" spans="1:22">
      <c r="B96" s="1" t="s">
        <v>7</v>
      </c>
      <c r="C96" s="1">
        <v>17.399999999999999</v>
      </c>
      <c r="D96" t="s">
        <v>108</v>
      </c>
      <c r="E96" s="8">
        <f t="shared" si="16"/>
        <v>0.16345878256572835</v>
      </c>
      <c r="F96" s="8"/>
      <c r="G96" s="5">
        <f t="shared" si="17"/>
        <v>2.6718773597870057E-2</v>
      </c>
      <c r="H96" s="5"/>
      <c r="I96" s="5">
        <f t="shared" si="18"/>
        <v>0.177734375</v>
      </c>
      <c r="J96" s="5"/>
      <c r="S96" s="8">
        <f t="shared" si="20"/>
        <v>0.61841030103950601</v>
      </c>
      <c r="U96" s="5">
        <f t="shared" si="19"/>
        <v>2.1328125</v>
      </c>
      <c r="V96" s="5"/>
    </row>
    <row r="97" spans="1:22">
      <c r="B97" s="1" t="s">
        <v>8</v>
      </c>
      <c r="C97" s="1">
        <v>13.1</v>
      </c>
      <c r="D97" t="s">
        <v>109</v>
      </c>
      <c r="E97" s="8">
        <f t="shared" si="16"/>
        <v>8.2930275939718578E-2</v>
      </c>
      <c r="F97" s="8"/>
      <c r="G97" s="5">
        <f t="shared" si="17"/>
        <v>6.8774306674378657E-3</v>
      </c>
      <c r="H97" s="5"/>
      <c r="I97" s="5">
        <f t="shared" si="18"/>
        <v>0.1796875</v>
      </c>
      <c r="J97" s="5"/>
      <c r="S97" s="8">
        <f t="shared" si="20"/>
        <v>-0.42403027481169586</v>
      </c>
      <c r="U97" s="5">
        <f t="shared" si="19"/>
        <v>2.15625</v>
      </c>
      <c r="V97" s="5"/>
    </row>
    <row r="98" spans="1:22">
      <c r="B98" s="1" t="s">
        <v>9</v>
      </c>
      <c r="C98" s="1">
        <v>10.5</v>
      </c>
      <c r="D98" t="s">
        <v>110</v>
      </c>
      <c r="E98" s="8">
        <f t="shared" si="16"/>
        <v>2.5222371531575586E-2</v>
      </c>
      <c r="F98" s="8"/>
      <c r="G98" s="5">
        <f t="shared" si="17"/>
        <v>6.3616802567683457E-4</v>
      </c>
      <c r="H98" s="5"/>
      <c r="I98" s="5">
        <f t="shared" si="18"/>
        <v>0.181640625</v>
      </c>
      <c r="J98" s="5"/>
      <c r="S98" s="8">
        <f t="shared" si="20"/>
        <v>2.3442434302039548</v>
      </c>
      <c r="U98" s="5">
        <f t="shared" si="19"/>
        <v>2.1796875</v>
      </c>
      <c r="V98" s="5"/>
    </row>
    <row r="99" spans="1:22">
      <c r="B99" s="1" t="s">
        <v>10</v>
      </c>
      <c r="C99" s="1">
        <v>7.4</v>
      </c>
      <c r="D99" t="s">
        <v>111</v>
      </c>
      <c r="E99" s="8">
        <f t="shared" si="16"/>
        <v>0.11087771776841561</v>
      </c>
      <c r="F99" s="8"/>
      <c r="G99" s="5">
        <f t="shared" si="17"/>
        <v>1.2293868297532427E-2</v>
      </c>
      <c r="H99" s="5"/>
      <c r="I99" s="5">
        <f t="shared" si="18"/>
        <v>0.18359375</v>
      </c>
      <c r="J99" s="5"/>
      <c r="S99" s="8">
        <f t="shared" si="20"/>
        <v>-2.3047189446945051</v>
      </c>
      <c r="U99" s="5">
        <f t="shared" si="19"/>
        <v>2.203125</v>
      </c>
      <c r="V99" s="5"/>
    </row>
    <row r="100" spans="1:22">
      <c r="B100" s="1" t="s">
        <v>11</v>
      </c>
      <c r="C100" s="1">
        <v>4.8</v>
      </c>
      <c r="D100" t="s">
        <v>112</v>
      </c>
      <c r="E100" s="8">
        <f t="shared" si="16"/>
        <v>3.6244727482753272E-2</v>
      </c>
      <c r="F100" s="8"/>
      <c r="G100" s="5">
        <f t="shared" si="17"/>
        <v>1.3136802702990503E-3</v>
      </c>
      <c r="H100" s="5"/>
      <c r="I100" s="5">
        <f t="shared" si="18"/>
        <v>0.185546875</v>
      </c>
      <c r="J100" s="5"/>
      <c r="S100" s="8">
        <f t="shared" si="20"/>
        <v>5.1120342983727897E-2</v>
      </c>
      <c r="U100" s="5">
        <f t="shared" si="19"/>
        <v>2.2265625</v>
      </c>
      <c r="V100" s="5"/>
    </row>
    <row r="101" spans="1:22">
      <c r="A101">
        <v>1985</v>
      </c>
      <c r="B101" s="1" t="s">
        <v>0</v>
      </c>
      <c r="C101" s="1">
        <v>1.1000000000000001</v>
      </c>
      <c r="D101" t="s">
        <v>113</v>
      </c>
      <c r="E101" s="8">
        <f t="shared" si="16"/>
        <v>5.6079080867798274E-2</v>
      </c>
      <c r="F101" s="8"/>
      <c r="G101" s="5">
        <f t="shared" si="17"/>
        <v>3.1448633109770583E-3</v>
      </c>
      <c r="H101" s="5"/>
      <c r="I101" s="5">
        <f t="shared" si="18"/>
        <v>0.1875</v>
      </c>
      <c r="J101" s="5"/>
      <c r="S101" s="8">
        <f t="shared" si="20"/>
        <v>0.90353649124846247</v>
      </c>
      <c r="U101" s="5">
        <f t="shared" si="19"/>
        <v>2.25</v>
      </c>
      <c r="V101" s="5"/>
    </row>
    <row r="102" spans="1:22">
      <c r="B102" s="1" t="s">
        <v>1</v>
      </c>
      <c r="C102" s="1">
        <v>2.2999999999999998</v>
      </c>
      <c r="D102" t="s">
        <v>114</v>
      </c>
      <c r="E102" s="8">
        <f t="shared" si="16"/>
        <v>5.5661748019956325E-2</v>
      </c>
      <c r="F102" s="8"/>
      <c r="G102" s="5">
        <f t="shared" si="17"/>
        <v>3.098230192637112E-3</v>
      </c>
      <c r="H102" s="5"/>
      <c r="I102" s="5">
        <f t="shared" si="18"/>
        <v>0.189453125</v>
      </c>
      <c r="J102" s="5"/>
      <c r="S102" s="8">
        <f t="shared" si="20"/>
        <v>-0.42605716197935611</v>
      </c>
      <c r="U102" s="5">
        <f t="shared" si="19"/>
        <v>2.2734375</v>
      </c>
      <c r="V102" s="5"/>
    </row>
    <row r="103" spans="1:22">
      <c r="B103" s="1" t="s">
        <v>2</v>
      </c>
      <c r="C103" s="1">
        <v>4.5</v>
      </c>
      <c r="D103" t="s">
        <v>115</v>
      </c>
      <c r="E103" s="8">
        <f t="shared" si="16"/>
        <v>4.1760949607973434E-2</v>
      </c>
      <c r="F103" s="8"/>
      <c r="G103" s="5">
        <f t="shared" si="17"/>
        <v>1.7439769121596965E-3</v>
      </c>
      <c r="H103" s="5"/>
      <c r="I103" s="5">
        <f t="shared" si="18"/>
        <v>0.19140625</v>
      </c>
      <c r="J103" s="5"/>
      <c r="S103" s="8">
        <f t="shared" si="20"/>
        <v>-1.5608463004072473</v>
      </c>
      <c r="U103" s="5">
        <f t="shared" si="19"/>
        <v>2.296875</v>
      </c>
      <c r="V103" s="5"/>
    </row>
    <row r="104" spans="1:22">
      <c r="B104" s="1" t="s">
        <v>3</v>
      </c>
      <c r="C104" s="1">
        <v>7.7</v>
      </c>
      <c r="D104" t="s">
        <v>116</v>
      </c>
      <c r="E104" s="8">
        <f t="shared" si="16"/>
        <v>7.5666874358124164E-2</v>
      </c>
      <c r="F104" s="8"/>
      <c r="G104" s="5">
        <f t="shared" si="17"/>
        <v>5.7254758751281477E-3</v>
      </c>
      <c r="H104" s="5"/>
      <c r="I104" s="5">
        <f t="shared" si="18"/>
        <v>0.193359375</v>
      </c>
      <c r="J104" s="5"/>
      <c r="S104" s="8">
        <f t="shared" si="20"/>
        <v>-0.30358278946781875</v>
      </c>
      <c r="U104" s="5">
        <f t="shared" si="19"/>
        <v>2.3203125</v>
      </c>
      <c r="V104" s="5"/>
    </row>
    <row r="105" spans="1:22">
      <c r="B105" s="1" t="s">
        <v>4</v>
      </c>
      <c r="C105" s="1">
        <v>12.4</v>
      </c>
      <c r="D105" t="s">
        <v>117</v>
      </c>
      <c r="E105" s="8">
        <f t="shared" si="16"/>
        <v>8.8009737369004928E-2</v>
      </c>
      <c r="F105" s="8"/>
      <c r="G105" s="5">
        <f t="shared" si="17"/>
        <v>7.7457138717612227E-3</v>
      </c>
      <c r="H105" s="5"/>
      <c r="I105" s="5">
        <f t="shared" si="18"/>
        <v>0.1953125</v>
      </c>
      <c r="J105" s="5"/>
      <c r="S105" s="8">
        <f t="shared" si="20"/>
        <v>2.2474409007134191</v>
      </c>
      <c r="U105" s="5">
        <f t="shared" si="19"/>
        <v>2.34375</v>
      </c>
      <c r="V105" s="5"/>
    </row>
    <row r="106" spans="1:22">
      <c r="B106" s="1" t="s">
        <v>5</v>
      </c>
      <c r="C106" s="1">
        <v>12.2</v>
      </c>
      <c r="D106" t="s">
        <v>118</v>
      </c>
      <c r="E106" s="8">
        <f t="shared" si="16"/>
        <v>7.4142580461395394E-2</v>
      </c>
      <c r="F106" s="8"/>
      <c r="G106" s="5">
        <f t="shared" si="17"/>
        <v>5.4971222374744898E-3</v>
      </c>
      <c r="H106" s="5"/>
      <c r="I106" s="5">
        <f t="shared" si="18"/>
        <v>0.197265625</v>
      </c>
      <c r="J106" s="5"/>
      <c r="S106" s="8">
        <f t="shared" si="20"/>
        <v>-1.6486143471585057</v>
      </c>
      <c r="U106" s="5">
        <f t="shared" si="19"/>
        <v>2.3671875</v>
      </c>
      <c r="V106" s="5"/>
    </row>
    <row r="107" spans="1:22">
      <c r="B107" s="1" t="s">
        <v>6</v>
      </c>
      <c r="C107" s="1">
        <v>16</v>
      </c>
      <c r="D107" t="s">
        <v>119</v>
      </c>
      <c r="E107" s="8">
        <f t="shared" si="16"/>
        <v>3.7718152332540458E-2</v>
      </c>
      <c r="F107" s="8"/>
      <c r="G107" s="5">
        <f t="shared" si="17"/>
        <v>1.4226590153807272E-3</v>
      </c>
      <c r="H107" s="5"/>
      <c r="I107" s="5">
        <f t="shared" si="18"/>
        <v>0.19921875</v>
      </c>
      <c r="J107" s="5"/>
      <c r="S107" s="8">
        <f t="shared" si="20"/>
        <v>-2.047163857095688</v>
      </c>
      <c r="U107" s="5">
        <f t="shared" si="19"/>
        <v>2.390625</v>
      </c>
      <c r="V107" s="5"/>
    </row>
    <row r="108" spans="1:22">
      <c r="B108" s="1" t="s">
        <v>7</v>
      </c>
      <c r="C108" s="1">
        <v>14.3</v>
      </c>
      <c r="D108" t="s">
        <v>120</v>
      </c>
      <c r="E108" s="8">
        <f t="shared" si="16"/>
        <v>8.1337886244715066E-2</v>
      </c>
      <c r="F108" s="8"/>
      <c r="G108" s="5">
        <f t="shared" si="17"/>
        <v>6.6158517387582081E-3</v>
      </c>
      <c r="H108" s="5"/>
      <c r="I108" s="5">
        <f t="shared" si="18"/>
        <v>0.201171875</v>
      </c>
      <c r="J108" s="5"/>
      <c r="S108" s="8">
        <f t="shared" si="20"/>
        <v>-0.20408810737389163</v>
      </c>
      <c r="U108" s="5">
        <f t="shared" si="19"/>
        <v>2.4140625</v>
      </c>
      <c r="V108" s="5"/>
    </row>
    <row r="109" spans="1:22">
      <c r="B109" s="1" t="s">
        <v>8</v>
      </c>
      <c r="C109" s="1">
        <v>14.3</v>
      </c>
      <c r="D109" t="s">
        <v>121</v>
      </c>
      <c r="E109" s="8">
        <f t="shared" si="16"/>
        <v>6.3612318340544816E-2</v>
      </c>
      <c r="F109" s="8"/>
      <c r="G109" s="5">
        <f t="shared" si="17"/>
        <v>4.0465270446588143E-3</v>
      </c>
      <c r="H109" s="5"/>
      <c r="I109" s="5">
        <f t="shared" si="18"/>
        <v>0.203125</v>
      </c>
      <c r="J109" s="5"/>
      <c r="S109" s="8">
        <f t="shared" si="20"/>
        <v>-0.1722467394230392</v>
      </c>
      <c r="U109" s="5">
        <f t="shared" si="19"/>
        <v>2.4375</v>
      </c>
      <c r="V109" s="5"/>
    </row>
    <row r="110" spans="1:22">
      <c r="B110" s="1" t="s">
        <v>9</v>
      </c>
      <c r="C110" s="1">
        <v>11.2</v>
      </c>
      <c r="D110" t="s">
        <v>122</v>
      </c>
      <c r="E110" s="8">
        <f t="shared" si="16"/>
        <v>3.1329672406165271E-2</v>
      </c>
      <c r="F110" s="8"/>
      <c r="G110" s="5">
        <f t="shared" si="17"/>
        <v>9.8154837307763351E-4</v>
      </c>
      <c r="H110" s="5"/>
      <c r="I110" s="5">
        <f t="shared" si="18"/>
        <v>0.205078125</v>
      </c>
      <c r="J110" s="5"/>
      <c r="S110" s="8">
        <f t="shared" si="20"/>
        <v>-5.7371817883634324E-2</v>
      </c>
      <c r="U110" s="5">
        <f t="shared" si="19"/>
        <v>2.4609375</v>
      </c>
      <c r="V110" s="5"/>
    </row>
    <row r="111" spans="1:22">
      <c r="B111" s="1" t="s">
        <v>10</v>
      </c>
      <c r="C111" s="1">
        <v>3.6</v>
      </c>
      <c r="D111" t="s">
        <v>123</v>
      </c>
      <c r="E111" s="8">
        <f t="shared" si="16"/>
        <v>0.12148637752325178</v>
      </c>
      <c r="F111" s="8"/>
      <c r="G111" s="5">
        <f t="shared" si="17"/>
        <v>1.4758939923722056E-2</v>
      </c>
      <c r="H111" s="5"/>
      <c r="I111" s="5">
        <f t="shared" si="18"/>
        <v>0.20703125</v>
      </c>
      <c r="J111" s="5"/>
      <c r="S111" s="8">
        <f t="shared" si="20"/>
        <v>-2.0179444206176171</v>
      </c>
      <c r="U111" s="5">
        <f t="shared" si="19"/>
        <v>2.484375</v>
      </c>
      <c r="V111" s="5"/>
    </row>
    <row r="112" spans="1:22">
      <c r="B112" s="1" t="s">
        <v>11</v>
      </c>
      <c r="C112" s="1">
        <v>5.8</v>
      </c>
      <c r="D112" t="s">
        <v>124</v>
      </c>
      <c r="E112" s="8">
        <f t="shared" si="16"/>
        <v>0.10991960301466588</v>
      </c>
      <c r="F112" s="8"/>
      <c r="G112" s="5">
        <f t="shared" si="17"/>
        <v>1.2082319126901745E-2</v>
      </c>
      <c r="H112" s="5"/>
      <c r="I112" s="5">
        <f t="shared" si="18"/>
        <v>0.208984375</v>
      </c>
      <c r="J112" s="5"/>
      <c r="S112" s="8">
        <f t="shared" si="20"/>
        <v>-0.63754459459567114</v>
      </c>
      <c r="U112" s="5">
        <f t="shared" si="19"/>
        <v>2.5078125</v>
      </c>
      <c r="V112" s="5"/>
    </row>
    <row r="113" spans="1:22">
      <c r="A113">
        <v>1986</v>
      </c>
      <c r="B113" s="1" t="s">
        <v>0</v>
      </c>
      <c r="C113" s="1">
        <v>2.6</v>
      </c>
      <c r="D113" t="s">
        <v>125</v>
      </c>
      <c r="E113" s="8">
        <f t="shared" si="16"/>
        <v>4.1888216930498184E-2</v>
      </c>
      <c r="F113" s="8"/>
      <c r="G113" s="5">
        <f t="shared" si="17"/>
        <v>1.7546227176164747E-3</v>
      </c>
      <c r="H113" s="5"/>
      <c r="I113" s="5">
        <f t="shared" si="18"/>
        <v>0.2109375</v>
      </c>
      <c r="J113" s="5"/>
      <c r="S113" s="8">
        <f t="shared" si="20"/>
        <v>-0.38385432687289728</v>
      </c>
      <c r="U113" s="5">
        <f t="shared" si="19"/>
        <v>2.53125</v>
      </c>
      <c r="V113" s="5"/>
    </row>
    <row r="114" spans="1:22">
      <c r="B114" s="1" t="s">
        <v>1</v>
      </c>
      <c r="C114" s="1">
        <v>-1.5</v>
      </c>
      <c r="D114" t="s">
        <v>126</v>
      </c>
      <c r="E114" s="8">
        <f t="shared" si="16"/>
        <v>6.6181122523910813E-2</v>
      </c>
      <c r="F114" s="8"/>
      <c r="G114" s="5">
        <f t="shared" si="17"/>
        <v>4.3799409785248954E-3</v>
      </c>
      <c r="H114" s="5"/>
      <c r="I114" s="5">
        <f t="shared" si="18"/>
        <v>0.212890625</v>
      </c>
      <c r="J114" s="5"/>
      <c r="S114" s="8">
        <f t="shared" si="20"/>
        <v>-1.9332692174617621</v>
      </c>
      <c r="U114" s="5">
        <f t="shared" si="19"/>
        <v>2.5546875</v>
      </c>
      <c r="V114" s="5"/>
    </row>
    <row r="115" spans="1:22">
      <c r="B115" s="1" t="s">
        <v>2</v>
      </c>
      <c r="C115" s="1">
        <v>4.7</v>
      </c>
      <c r="D115" t="s">
        <v>127</v>
      </c>
      <c r="E115" s="8">
        <f t="shared" si="16"/>
        <v>4.9222196889838185E-2</v>
      </c>
      <c r="F115" s="8"/>
      <c r="G115" s="5">
        <f t="shared" si="17"/>
        <v>2.4228246666619961E-3</v>
      </c>
      <c r="H115" s="5"/>
      <c r="I115" s="5">
        <f t="shared" si="18"/>
        <v>0.21484375</v>
      </c>
      <c r="J115" s="5"/>
      <c r="S115" s="8">
        <f t="shared" si="20"/>
        <v>-0.52517959100108869</v>
      </c>
      <c r="U115" s="5">
        <f t="shared" si="19"/>
        <v>2.578125</v>
      </c>
      <c r="V115" s="5"/>
    </row>
    <row r="116" spans="1:22">
      <c r="B116" s="1" t="s">
        <v>3</v>
      </c>
      <c r="C116" s="1">
        <v>5.5</v>
      </c>
      <c r="D116" t="s">
        <v>128</v>
      </c>
      <c r="E116" s="8">
        <f t="shared" si="16"/>
        <v>0.11743963808345693</v>
      </c>
      <c r="F116" s="8"/>
      <c r="G116" s="5">
        <f t="shared" si="17"/>
        <v>1.3792068593173348E-2</v>
      </c>
      <c r="H116" s="5"/>
      <c r="I116" s="5">
        <f t="shared" si="18"/>
        <v>0.216796875</v>
      </c>
      <c r="J116" s="5"/>
      <c r="S116" s="8">
        <f t="shared" si="20"/>
        <v>-1.5927189879511015</v>
      </c>
      <c r="U116" s="5">
        <f t="shared" si="19"/>
        <v>2.6015625</v>
      </c>
      <c r="V116" s="5"/>
    </row>
    <row r="117" spans="1:22">
      <c r="B117" s="1" t="s">
        <v>4</v>
      </c>
      <c r="C117" s="1">
        <v>11.2</v>
      </c>
      <c r="D117" t="s">
        <v>129</v>
      </c>
      <c r="E117" s="8">
        <f t="shared" si="16"/>
        <v>5.9932064071804764E-2</v>
      </c>
      <c r="F117" s="8"/>
      <c r="G117" s="5">
        <f t="shared" si="17"/>
        <v>3.5918523039069113E-3</v>
      </c>
      <c r="H117" s="5"/>
      <c r="I117" s="5">
        <f t="shared" si="18"/>
        <v>0.21875</v>
      </c>
      <c r="J117" s="5"/>
      <c r="S117" s="8">
        <f t="shared" si="20"/>
        <v>-1.0216163226428141</v>
      </c>
      <c r="U117" s="5">
        <f t="shared" si="19"/>
        <v>2.625</v>
      </c>
      <c r="V117" s="5"/>
    </row>
    <row r="118" spans="1:22">
      <c r="B118" s="1" t="s">
        <v>5</v>
      </c>
      <c r="C118" s="1">
        <v>14.6</v>
      </c>
      <c r="D118" t="s">
        <v>130</v>
      </c>
      <c r="E118" s="8">
        <f t="shared" si="16"/>
        <v>1.6644629257474834E-2</v>
      </c>
      <c r="F118" s="8"/>
      <c r="G118" s="5">
        <f t="shared" si="17"/>
        <v>2.7704368311878727E-4</v>
      </c>
      <c r="H118" s="5"/>
      <c r="I118" s="5">
        <f t="shared" si="18"/>
        <v>0.220703125</v>
      </c>
      <c r="J118" s="5"/>
      <c r="S118" s="8">
        <f t="shared" si="20"/>
        <v>-0.29163410383359734</v>
      </c>
      <c r="U118" s="5">
        <f t="shared" si="19"/>
        <v>2.6484375</v>
      </c>
      <c r="V118" s="5"/>
    </row>
    <row r="119" spans="1:22">
      <c r="B119" s="1" t="s">
        <v>6</v>
      </c>
      <c r="C119" s="1">
        <v>15.7</v>
      </c>
      <c r="D119" t="s">
        <v>131</v>
      </c>
      <c r="E119" s="8">
        <f t="shared" si="16"/>
        <v>8.2974302550580234E-2</v>
      </c>
      <c r="F119" s="8"/>
      <c r="G119" s="5">
        <f t="shared" si="17"/>
        <v>6.8847348837552252E-3</v>
      </c>
      <c r="H119" s="5"/>
      <c r="I119" s="5">
        <f t="shared" si="18"/>
        <v>0.22265625</v>
      </c>
      <c r="J119" s="5"/>
      <c r="S119" s="8">
        <f t="shared" si="20"/>
        <v>1.0475156663228509</v>
      </c>
      <c r="U119" s="5">
        <f t="shared" si="19"/>
        <v>2.671875</v>
      </c>
      <c r="V119" s="5"/>
    </row>
    <row r="120" spans="1:22">
      <c r="B120" s="1" t="s">
        <v>7</v>
      </c>
      <c r="C120" s="1">
        <v>13.4</v>
      </c>
      <c r="D120" t="s">
        <v>132</v>
      </c>
      <c r="E120" s="8">
        <f t="shared" si="16"/>
        <v>0.10801121978540021</v>
      </c>
      <c r="F120" s="8"/>
      <c r="G120" s="5">
        <f t="shared" si="17"/>
        <v>1.166642359953003E-2</v>
      </c>
      <c r="H120" s="5"/>
      <c r="I120" s="5">
        <f t="shared" si="18"/>
        <v>0.224609375</v>
      </c>
      <c r="J120" s="5"/>
      <c r="S120" s="8">
        <f t="shared" si="20"/>
        <v>-1.1568553423955918</v>
      </c>
      <c r="U120" s="5">
        <f t="shared" si="19"/>
        <v>2.6953125</v>
      </c>
      <c r="V120" s="5"/>
    </row>
    <row r="121" spans="1:22">
      <c r="B121" s="1" t="s">
        <v>8</v>
      </c>
      <c r="C121" s="1">
        <v>12.2</v>
      </c>
      <c r="D121" t="s">
        <v>133</v>
      </c>
      <c r="E121" s="8">
        <f t="shared" si="16"/>
        <v>0.16459234706001363</v>
      </c>
      <c r="F121" s="8"/>
      <c r="G121" s="5">
        <f t="shared" si="17"/>
        <v>2.7090640710723979E-2</v>
      </c>
      <c r="H121" s="5"/>
      <c r="I121" s="5">
        <f t="shared" si="18"/>
        <v>0.2265625</v>
      </c>
      <c r="J121" s="5"/>
      <c r="S121" s="8">
        <f t="shared" si="20"/>
        <v>-0.52621898227518371</v>
      </c>
      <c r="U121" s="5">
        <f t="shared" si="19"/>
        <v>2.71875</v>
      </c>
      <c r="V121" s="5"/>
    </row>
    <row r="122" spans="1:22">
      <c r="B122" s="1" t="s">
        <v>9</v>
      </c>
      <c r="C122" s="1">
        <v>10.9</v>
      </c>
      <c r="D122" t="s">
        <v>134</v>
      </c>
      <c r="E122" s="8">
        <f t="shared" si="16"/>
        <v>0.12740635068153028</v>
      </c>
      <c r="F122" s="8"/>
      <c r="G122" s="5">
        <f t="shared" si="17"/>
        <v>1.623237819398507E-2</v>
      </c>
      <c r="H122" s="5"/>
      <c r="I122" s="5">
        <f t="shared" si="18"/>
        <v>0.228515625</v>
      </c>
      <c r="J122" s="5"/>
      <c r="S122" s="8">
        <f t="shared" si="20"/>
        <v>0.63262686540186497</v>
      </c>
      <c r="U122" s="5">
        <f t="shared" si="19"/>
        <v>2.7421875</v>
      </c>
      <c r="V122" s="5"/>
    </row>
    <row r="123" spans="1:22">
      <c r="B123" s="1" t="s">
        <v>10</v>
      </c>
      <c r="C123" s="1">
        <v>5.9</v>
      </c>
      <c r="D123" t="s">
        <v>135</v>
      </c>
      <c r="E123" s="8">
        <f t="shared" si="16"/>
        <v>5.6587815173849962E-2</v>
      </c>
      <c r="F123" s="8"/>
      <c r="G123" s="5">
        <f t="shared" si="17"/>
        <v>3.2021808261498042E-3</v>
      </c>
      <c r="H123" s="5"/>
      <c r="I123" s="5">
        <f t="shared" si="18"/>
        <v>0.23046875</v>
      </c>
      <c r="J123" s="5"/>
      <c r="S123" s="8">
        <f t="shared" si="20"/>
        <v>-1.2849001732688949</v>
      </c>
      <c r="U123" s="5">
        <f t="shared" si="19"/>
        <v>2.765625</v>
      </c>
      <c r="V123" s="5"/>
    </row>
    <row r="124" spans="1:22">
      <c r="B124" s="1" t="s">
        <v>11</v>
      </c>
      <c r="C124" s="1">
        <v>4.5</v>
      </c>
      <c r="D124" t="s">
        <v>136</v>
      </c>
      <c r="E124" s="8">
        <f t="shared" si="16"/>
        <v>3.4749300355379778E-2</v>
      </c>
      <c r="F124" s="8"/>
      <c r="G124" s="5">
        <f t="shared" si="17"/>
        <v>1.2075138751883971E-3</v>
      </c>
      <c r="H124" s="5"/>
      <c r="I124" s="5">
        <f t="shared" si="18"/>
        <v>0.232421875</v>
      </c>
      <c r="J124" s="5"/>
      <c r="S124" s="8">
        <f t="shared" si="20"/>
        <v>-2.1407850970283393</v>
      </c>
      <c r="U124" s="5">
        <f t="shared" si="19"/>
        <v>2.7890625</v>
      </c>
      <c r="V124" s="5"/>
    </row>
    <row r="125" spans="1:22">
      <c r="A125">
        <v>1987</v>
      </c>
      <c r="B125" s="1" t="s">
        <v>0</v>
      </c>
      <c r="C125" s="1">
        <v>-0.1</v>
      </c>
      <c r="D125" t="s">
        <v>137</v>
      </c>
      <c r="E125" s="8">
        <f t="shared" si="16"/>
        <v>5.009777765054247E-2</v>
      </c>
      <c r="F125" s="8"/>
      <c r="G125" s="5">
        <f t="shared" si="17"/>
        <v>2.5097873255231925E-3</v>
      </c>
      <c r="H125" s="5"/>
      <c r="I125" s="5">
        <f t="shared" si="18"/>
        <v>0.234375</v>
      </c>
      <c r="J125" s="5"/>
      <c r="S125" s="8">
        <f t="shared" si="20"/>
        <v>-0.41750918089918287</v>
      </c>
      <c r="U125" s="5">
        <f t="shared" si="19"/>
        <v>2.8125</v>
      </c>
      <c r="V125" s="5"/>
    </row>
    <row r="126" spans="1:22">
      <c r="B126" s="1" t="s">
        <v>1</v>
      </c>
      <c r="C126" s="1">
        <v>2.5</v>
      </c>
      <c r="D126" t="s">
        <v>138</v>
      </c>
      <c r="E126" s="8">
        <f t="shared" si="16"/>
        <v>0.12752112739315971</v>
      </c>
      <c r="F126" s="8"/>
      <c r="G126" s="5">
        <f t="shared" si="17"/>
        <v>1.6261637931622469E-2</v>
      </c>
      <c r="H126" s="5"/>
      <c r="I126" s="5">
        <f t="shared" si="18"/>
        <v>0.236328125</v>
      </c>
      <c r="J126" s="5"/>
      <c r="S126" s="8">
        <f t="shared" si="20"/>
        <v>-2.4698496013763585</v>
      </c>
      <c r="U126" s="5">
        <f t="shared" si="19"/>
        <v>2.8359375</v>
      </c>
      <c r="V126" s="5"/>
    </row>
    <row r="127" spans="1:22">
      <c r="B127" s="1" t="s">
        <v>2</v>
      </c>
      <c r="C127" s="1">
        <v>4.0999999999999996</v>
      </c>
      <c r="D127" t="s">
        <v>139</v>
      </c>
      <c r="E127" s="8">
        <f t="shared" si="16"/>
        <v>6.3747402016016835E-2</v>
      </c>
      <c r="F127" s="8"/>
      <c r="G127" s="5">
        <f t="shared" si="17"/>
        <v>4.0637312637916674E-3</v>
      </c>
      <c r="H127" s="5"/>
      <c r="I127" s="5">
        <f t="shared" si="18"/>
        <v>0.23828125</v>
      </c>
      <c r="J127" s="5"/>
      <c r="S127" s="8">
        <f t="shared" si="20"/>
        <v>-0.77595182207675961</v>
      </c>
      <c r="U127" s="5">
        <f t="shared" si="19"/>
        <v>2.859375</v>
      </c>
      <c r="V127" s="5"/>
    </row>
    <row r="128" spans="1:22">
      <c r="B128" s="1" t="s">
        <v>3</v>
      </c>
      <c r="C128" s="1">
        <v>10.3</v>
      </c>
      <c r="D128" t="s">
        <v>140</v>
      </c>
      <c r="E128" s="8">
        <f t="shared" si="16"/>
        <v>8.8859005387949497E-2</v>
      </c>
      <c r="F128" s="8"/>
      <c r="G128" s="5">
        <f t="shared" si="17"/>
        <v>7.8959228385356382E-3</v>
      </c>
      <c r="H128" s="5"/>
      <c r="I128" s="5">
        <f t="shared" si="18"/>
        <v>0.240234375</v>
      </c>
      <c r="J128" s="5"/>
      <c r="S128" s="8">
        <f t="shared" si="20"/>
        <v>-1.276629726138319</v>
      </c>
      <c r="U128" s="5">
        <f t="shared" si="19"/>
        <v>2.8828125</v>
      </c>
      <c r="V128" s="5"/>
    </row>
    <row r="129" spans="1:22">
      <c r="B129" s="1" t="s">
        <v>4</v>
      </c>
      <c r="C129" s="1">
        <v>10.5</v>
      </c>
      <c r="D129" t="s">
        <v>141</v>
      </c>
      <c r="E129" s="8">
        <f t="shared" si="16"/>
        <v>2.6448788518773476E-2</v>
      </c>
      <c r="F129" s="8"/>
      <c r="G129" s="5">
        <f t="shared" si="17"/>
        <v>6.9953841411080368E-4</v>
      </c>
      <c r="H129" s="5"/>
      <c r="I129" s="5">
        <f t="shared" si="18"/>
        <v>0.2421875</v>
      </c>
      <c r="J129" s="5"/>
      <c r="S129" s="8">
        <f t="shared" si="20"/>
        <v>1.667409139821602</v>
      </c>
      <c r="U129" s="5">
        <f t="shared" si="19"/>
        <v>2.90625</v>
      </c>
      <c r="V129" s="5"/>
    </row>
    <row r="130" spans="1:22">
      <c r="B130" s="1" t="s">
        <v>5</v>
      </c>
      <c r="C130" s="1">
        <v>12</v>
      </c>
      <c r="D130" t="s">
        <v>142</v>
      </c>
      <c r="E130" s="8">
        <f t="shared" si="16"/>
        <v>4.6795305514540378E-2</v>
      </c>
      <c r="F130" s="8"/>
      <c r="G130" s="5">
        <f t="shared" si="17"/>
        <v>2.1898006181991733E-3</v>
      </c>
      <c r="H130" s="5"/>
      <c r="I130" s="5">
        <f t="shared" si="18"/>
        <v>0.244140625</v>
      </c>
      <c r="J130" s="5"/>
      <c r="S130" s="8">
        <f t="shared" si="20"/>
        <v>2.539699969145143</v>
      </c>
      <c r="U130" s="5">
        <f t="shared" si="19"/>
        <v>2.9296875</v>
      </c>
      <c r="V130" s="5"/>
    </row>
    <row r="131" spans="1:22">
      <c r="B131" s="1" t="s">
        <v>6</v>
      </c>
      <c r="C131" s="1">
        <v>14.6</v>
      </c>
      <c r="D131" t="s">
        <v>143</v>
      </c>
      <c r="E131" s="8">
        <f t="shared" si="16"/>
        <v>7.7104581117232562E-2</v>
      </c>
      <c r="F131" s="8"/>
      <c r="G131" s="5">
        <f t="shared" si="17"/>
        <v>5.9451164292638964E-3</v>
      </c>
      <c r="H131" s="5"/>
      <c r="I131" s="5">
        <f t="shared" si="18"/>
        <v>0.24609375</v>
      </c>
      <c r="J131" s="5"/>
      <c r="S131" s="8">
        <f t="shared" si="20"/>
        <v>-1.2459426326600553</v>
      </c>
      <c r="U131" s="5">
        <f t="shared" si="19"/>
        <v>2.953125</v>
      </c>
      <c r="V131" s="5"/>
    </row>
    <row r="132" spans="1:22">
      <c r="B132" s="1" t="s">
        <v>7</v>
      </c>
      <c r="C132" s="1">
        <v>15.5</v>
      </c>
      <c r="D132" t="s">
        <v>144</v>
      </c>
      <c r="E132" s="8">
        <f t="shared" si="16"/>
        <v>9.1691520582048186E-2</v>
      </c>
      <c r="F132" s="8"/>
      <c r="G132" s="5">
        <f t="shared" si="17"/>
        <v>8.4073349466481668E-3</v>
      </c>
      <c r="H132" s="5"/>
      <c r="I132" s="5">
        <f t="shared" si="18"/>
        <v>0.248046875</v>
      </c>
      <c r="J132" s="5"/>
      <c r="S132" s="8">
        <f t="shared" si="20"/>
        <v>-1.3661896841711829</v>
      </c>
      <c r="U132" s="5">
        <f t="shared" si="19"/>
        <v>2.9765625</v>
      </c>
      <c r="V132" s="5"/>
    </row>
    <row r="133" spans="1:22">
      <c r="B133" s="1" t="s">
        <v>8</v>
      </c>
      <c r="C133" s="1">
        <v>13.1</v>
      </c>
      <c r="D133" t="s">
        <v>145</v>
      </c>
      <c r="E133" s="8">
        <f t="shared" si="16"/>
        <v>7.4523428900434494E-2</v>
      </c>
      <c r="F133" s="8"/>
      <c r="G133" s="5">
        <f t="shared" si="17"/>
        <v>5.553741455078115E-3</v>
      </c>
      <c r="H133" s="5"/>
      <c r="I133" s="5">
        <f t="shared" si="18"/>
        <v>0.25</v>
      </c>
      <c r="J133" s="5"/>
      <c r="S133" s="8">
        <f t="shared" si="20"/>
        <v>-0.64869009113102682</v>
      </c>
      <c r="U133" s="5">
        <f t="shared" si="19"/>
        <v>3</v>
      </c>
      <c r="V133" s="5"/>
    </row>
    <row r="134" spans="1:22">
      <c r="B134" s="1" t="s">
        <v>9</v>
      </c>
      <c r="C134" s="1">
        <v>9.4</v>
      </c>
      <c r="D134" t="s">
        <v>146</v>
      </c>
      <c r="E134" s="8">
        <f t="shared" ref="E134:E197" si="21">SQRT(2)*IMABS(D134)/$K$1</f>
        <v>7.5997869499564344E-2</v>
      </c>
      <c r="F134" s="8"/>
      <c r="G134" s="5">
        <f t="shared" ref="G134:G197" si="22">E134^2</f>
        <v>5.7756761684728125E-3</v>
      </c>
      <c r="H134" s="5"/>
      <c r="I134" s="5">
        <f t="shared" si="18"/>
        <v>0.251953125</v>
      </c>
      <c r="J134" s="5"/>
      <c r="S134" s="8">
        <f t="shared" si="20"/>
        <v>0.12042714175245806</v>
      </c>
      <c r="U134" s="5">
        <f t="shared" si="19"/>
        <v>3.0234375</v>
      </c>
      <c r="V134" s="5"/>
    </row>
    <row r="135" spans="1:22">
      <c r="B135" s="1" t="s">
        <v>10</v>
      </c>
      <c r="C135" s="1">
        <v>6.6</v>
      </c>
      <c r="D135" t="s">
        <v>147</v>
      </c>
      <c r="E135" s="8">
        <f t="shared" si="21"/>
        <v>6.4400445268103859E-2</v>
      </c>
      <c r="F135" s="8"/>
      <c r="G135" s="5">
        <f t="shared" si="22"/>
        <v>4.147417350730041E-3</v>
      </c>
      <c r="H135" s="5"/>
      <c r="I135" s="5">
        <f t="shared" ref="I135:I198" si="23">I134+$K$7</f>
        <v>0.25390625</v>
      </c>
      <c r="J135" s="5"/>
      <c r="S135" s="8">
        <f t="shared" si="20"/>
        <v>-2.0291201937502539</v>
      </c>
      <c r="U135" s="5">
        <f t="shared" ref="U135:U198" si="24">U134+$W$7</f>
        <v>3.046875</v>
      </c>
      <c r="V135" s="5"/>
    </row>
    <row r="136" spans="1:22">
      <c r="B136" s="1" t="s">
        <v>11</v>
      </c>
      <c r="C136" s="1">
        <v>5.7</v>
      </c>
      <c r="D136" t="s">
        <v>148</v>
      </c>
      <c r="E136" s="8">
        <f t="shared" si="21"/>
        <v>5.3141472074739113E-2</v>
      </c>
      <c r="F136" s="8"/>
      <c r="G136" s="5">
        <f t="shared" si="22"/>
        <v>2.824016054270277E-3</v>
      </c>
      <c r="H136" s="5"/>
      <c r="I136" s="5">
        <f t="shared" si="23"/>
        <v>0.255859375</v>
      </c>
      <c r="J136" s="5"/>
      <c r="S136" s="8">
        <f t="shared" ref="S136:S199" si="25">ATAN2(IMAGINARY(D136),IMREAL(D136))</f>
        <v>-0.14762404579471616</v>
      </c>
      <c r="U136" s="5">
        <f t="shared" si="24"/>
        <v>3.0703125</v>
      </c>
      <c r="V136" s="5"/>
    </row>
    <row r="137" spans="1:22">
      <c r="A137">
        <v>1988</v>
      </c>
      <c r="B137" s="1" t="s">
        <v>0</v>
      </c>
      <c r="C137" s="1">
        <v>4.9000000000000004</v>
      </c>
      <c r="D137" t="s">
        <v>149</v>
      </c>
      <c r="E137" s="8">
        <f t="shared" si="21"/>
        <v>5.0851068518673728E-2</v>
      </c>
      <c r="F137" s="8"/>
      <c r="G137" s="5">
        <f t="shared" si="22"/>
        <v>2.5858311694908504E-3</v>
      </c>
      <c r="H137" s="5"/>
      <c r="I137" s="5">
        <f t="shared" si="23"/>
        <v>0.2578125</v>
      </c>
      <c r="J137" s="5"/>
      <c r="S137" s="8">
        <f t="shared" si="25"/>
        <v>-2.3950291791040099</v>
      </c>
      <c r="U137" s="5">
        <f t="shared" si="24"/>
        <v>3.09375</v>
      </c>
      <c r="V137" s="5"/>
    </row>
    <row r="138" spans="1:22">
      <c r="B138" s="1" t="s">
        <v>1</v>
      </c>
      <c r="C138" s="1">
        <v>4.5999999999999996</v>
      </c>
      <c r="D138" t="s">
        <v>150</v>
      </c>
      <c r="E138" s="8">
        <f t="shared" si="21"/>
        <v>7.5898292017706426E-2</v>
      </c>
      <c r="F138" s="8"/>
      <c r="G138" s="5">
        <f t="shared" si="22"/>
        <v>5.7605507312050389E-3</v>
      </c>
      <c r="H138" s="5"/>
      <c r="I138" s="5">
        <f t="shared" si="23"/>
        <v>0.259765625</v>
      </c>
      <c r="J138" s="5"/>
      <c r="S138" s="8">
        <f t="shared" si="25"/>
        <v>-1.0056105013382668</v>
      </c>
      <c r="U138" s="5">
        <f t="shared" si="24"/>
        <v>3.1171875</v>
      </c>
      <c r="V138" s="5"/>
    </row>
    <row r="139" spans="1:22">
      <c r="B139" s="1" t="s">
        <v>2</v>
      </c>
      <c r="C139" s="1">
        <v>5.5</v>
      </c>
      <c r="D139" t="s">
        <v>151</v>
      </c>
      <c r="E139" s="8">
        <f t="shared" si="21"/>
        <v>2.8665699927039958E-2</v>
      </c>
      <c r="F139" s="8"/>
      <c r="G139" s="5">
        <f t="shared" si="22"/>
        <v>8.2172235230709863E-4</v>
      </c>
      <c r="H139" s="5"/>
      <c r="I139" s="5">
        <f t="shared" si="23"/>
        <v>0.26171875</v>
      </c>
      <c r="J139" s="5"/>
      <c r="S139" s="8">
        <f t="shared" si="25"/>
        <v>-1.9892499016089282</v>
      </c>
      <c r="U139" s="5">
        <f t="shared" si="24"/>
        <v>3.140625</v>
      </c>
      <c r="V139" s="5"/>
    </row>
    <row r="140" spans="1:22">
      <c r="B140" s="1" t="s">
        <v>3</v>
      </c>
      <c r="C140" s="1">
        <v>8.1</v>
      </c>
      <c r="D140" t="s">
        <v>152</v>
      </c>
      <c r="E140" s="8">
        <f t="shared" si="21"/>
        <v>7.0274746889146991E-2</v>
      </c>
      <c r="F140" s="8"/>
      <c r="G140" s="5">
        <f t="shared" si="22"/>
        <v>4.9385400503336747E-3</v>
      </c>
      <c r="H140" s="5"/>
      <c r="I140" s="5">
        <f t="shared" si="23"/>
        <v>0.263671875</v>
      </c>
      <c r="J140" s="5"/>
      <c r="S140" s="8">
        <f t="shared" si="25"/>
        <v>-0.39294131788179154</v>
      </c>
      <c r="U140" s="5">
        <f t="shared" si="24"/>
        <v>3.1640625</v>
      </c>
      <c r="V140" s="5"/>
    </row>
    <row r="141" spans="1:22">
      <c r="B141" s="1" t="s">
        <v>4</v>
      </c>
      <c r="C141" s="1">
        <v>11.5</v>
      </c>
      <c r="D141" t="s">
        <v>153</v>
      </c>
      <c r="E141" s="8">
        <f t="shared" si="21"/>
        <v>8.1723068043268537E-2</v>
      </c>
      <c r="F141" s="8"/>
      <c r="G141" s="5">
        <f t="shared" si="22"/>
        <v>6.6786598504046989E-3</v>
      </c>
      <c r="H141" s="5"/>
      <c r="I141" s="5">
        <f t="shared" si="23"/>
        <v>0.265625</v>
      </c>
      <c r="J141" s="5"/>
      <c r="S141" s="8">
        <f t="shared" si="25"/>
        <v>-0.31732049924645345</v>
      </c>
      <c r="U141" s="5">
        <f t="shared" si="24"/>
        <v>3.1875</v>
      </c>
      <c r="V141" s="5"/>
    </row>
    <row r="142" spans="1:22">
      <c r="B142" s="1" t="s">
        <v>5</v>
      </c>
      <c r="C142" s="1">
        <v>14.8</v>
      </c>
      <c r="D142" t="s">
        <v>154</v>
      </c>
      <c r="E142" s="8">
        <f t="shared" si="21"/>
        <v>0.10171168708002643</v>
      </c>
      <c r="F142" s="8"/>
      <c r="G142" s="5">
        <f t="shared" si="22"/>
        <v>1.0345267288665215E-2</v>
      </c>
      <c r="H142" s="5"/>
      <c r="I142" s="5">
        <f t="shared" si="23"/>
        <v>0.267578125</v>
      </c>
      <c r="J142" s="5"/>
      <c r="S142" s="8">
        <f t="shared" si="25"/>
        <v>-1.3646910088724085</v>
      </c>
      <c r="U142" s="5">
        <f t="shared" si="24"/>
        <v>3.2109375</v>
      </c>
      <c r="V142" s="5"/>
    </row>
    <row r="143" spans="1:22">
      <c r="B143" s="1" t="s">
        <v>6</v>
      </c>
      <c r="C143" s="1">
        <v>14.7</v>
      </c>
      <c r="D143" t="s">
        <v>155</v>
      </c>
      <c r="E143" s="8">
        <f t="shared" si="21"/>
        <v>3.6610751606649276E-2</v>
      </c>
      <c r="F143" s="8"/>
      <c r="G143" s="5">
        <f t="shared" si="22"/>
        <v>1.3403471332037726E-3</v>
      </c>
      <c r="H143" s="5"/>
      <c r="I143" s="5">
        <f t="shared" si="23"/>
        <v>0.26953125</v>
      </c>
      <c r="J143" s="5"/>
      <c r="S143" s="8">
        <f t="shared" si="25"/>
        <v>1.2994478491591797</v>
      </c>
      <c r="U143" s="5">
        <f t="shared" si="24"/>
        <v>3.234375</v>
      </c>
      <c r="V143" s="5"/>
    </row>
    <row r="144" spans="1:22">
      <c r="B144" s="1" t="s">
        <v>7</v>
      </c>
      <c r="C144" s="1">
        <v>15.8</v>
      </c>
      <c r="D144" t="s">
        <v>156</v>
      </c>
      <c r="E144" s="8">
        <f t="shared" si="21"/>
        <v>1.4983299117197656E-2</v>
      </c>
      <c r="F144" s="8"/>
      <c r="G144" s="5">
        <f t="shared" si="22"/>
        <v>2.2449925243541607E-4</v>
      </c>
      <c r="H144" s="5"/>
      <c r="I144" s="5">
        <f t="shared" si="23"/>
        <v>0.271484375</v>
      </c>
      <c r="J144" s="5"/>
      <c r="S144" s="8">
        <f t="shared" si="25"/>
        <v>-1.6424664640591273</v>
      </c>
      <c r="U144" s="5">
        <f t="shared" si="24"/>
        <v>3.2578125</v>
      </c>
      <c r="V144" s="5"/>
    </row>
    <row r="145" spans="1:22">
      <c r="B145" s="1" t="s">
        <v>8</v>
      </c>
      <c r="C145" s="1">
        <v>12.4</v>
      </c>
      <c r="D145" t="s">
        <v>157</v>
      </c>
      <c r="E145" s="8">
        <f t="shared" si="21"/>
        <v>0.10354306466131306</v>
      </c>
      <c r="F145" s="8"/>
      <c r="G145" s="5">
        <f t="shared" si="22"/>
        <v>1.0721166239456858E-2</v>
      </c>
      <c r="H145" s="5"/>
      <c r="I145" s="5">
        <f t="shared" si="23"/>
        <v>0.2734375</v>
      </c>
      <c r="J145" s="5"/>
      <c r="S145" s="8">
        <f t="shared" si="25"/>
        <v>-0.85193664313980344</v>
      </c>
      <c r="U145" s="5">
        <f t="shared" si="24"/>
        <v>3.28125</v>
      </c>
      <c r="V145" s="5"/>
    </row>
    <row r="146" spans="1:22">
      <c r="B146" s="1" t="s">
        <v>9</v>
      </c>
      <c r="C146" s="1">
        <v>9.8000000000000007</v>
      </c>
      <c r="D146" t="s">
        <v>158</v>
      </c>
      <c r="E146" s="8">
        <f t="shared" si="21"/>
        <v>6.302110789072235E-2</v>
      </c>
      <c r="F146" s="8"/>
      <c r="G146" s="5">
        <f t="shared" si="22"/>
        <v>3.971660039774067E-3</v>
      </c>
      <c r="H146" s="5"/>
      <c r="I146" s="5">
        <f t="shared" si="23"/>
        <v>0.275390625</v>
      </c>
      <c r="J146" s="5"/>
      <c r="S146" s="8">
        <f t="shared" si="25"/>
        <v>0.11426136478126912</v>
      </c>
      <c r="U146" s="5">
        <f t="shared" si="24"/>
        <v>3.3046875</v>
      </c>
      <c r="V146" s="5"/>
    </row>
    <row r="147" spans="1:22">
      <c r="B147" s="1" t="s">
        <v>10</v>
      </c>
      <c r="C147" s="1">
        <v>5.7</v>
      </c>
      <c r="D147" t="s">
        <v>159</v>
      </c>
      <c r="E147" s="8">
        <f t="shared" si="21"/>
        <v>6.7982641169951993E-2</v>
      </c>
      <c r="F147" s="8"/>
      <c r="G147" s="5">
        <f t="shared" si="22"/>
        <v>4.6216395004424517E-3</v>
      </c>
      <c r="H147" s="5"/>
      <c r="I147" s="5">
        <f t="shared" si="23"/>
        <v>0.27734375</v>
      </c>
      <c r="J147" s="5"/>
      <c r="S147" s="8">
        <f t="shared" si="25"/>
        <v>-2.8038051822436825</v>
      </c>
      <c r="U147" s="5">
        <f t="shared" si="24"/>
        <v>3.328125</v>
      </c>
      <c r="V147" s="5"/>
    </row>
    <row r="148" spans="1:22">
      <c r="B148" s="1" t="s">
        <v>11</v>
      </c>
      <c r="C148" s="1">
        <v>7.5</v>
      </c>
      <c r="D148" t="s">
        <v>160</v>
      </c>
      <c r="E148" s="8">
        <f t="shared" si="21"/>
        <v>2.8177897484871144E-2</v>
      </c>
      <c r="F148" s="8"/>
      <c r="G148" s="5">
        <f t="shared" si="22"/>
        <v>7.9399390666790753E-4</v>
      </c>
      <c r="H148" s="5"/>
      <c r="I148" s="5">
        <f t="shared" si="23"/>
        <v>0.279296875</v>
      </c>
      <c r="J148" s="5"/>
      <c r="S148" s="8">
        <f t="shared" si="25"/>
        <v>-0.21415246211704128</v>
      </c>
      <c r="U148" s="5">
        <f t="shared" si="24"/>
        <v>3.3515625</v>
      </c>
      <c r="V148" s="5"/>
    </row>
    <row r="149" spans="1:22">
      <c r="A149">
        <v>1989</v>
      </c>
      <c r="B149" s="1" t="s">
        <v>0</v>
      </c>
      <c r="C149" s="1">
        <v>6.3</v>
      </c>
      <c r="D149" t="s">
        <v>161</v>
      </c>
      <c r="E149" s="8">
        <f t="shared" si="21"/>
        <v>5.6106101262076061E-2</v>
      </c>
      <c r="F149" s="8"/>
      <c r="G149" s="5">
        <f t="shared" si="22"/>
        <v>3.147894598830333E-3</v>
      </c>
      <c r="H149" s="5"/>
      <c r="I149" s="5">
        <f t="shared" si="23"/>
        <v>0.28125</v>
      </c>
      <c r="J149" s="5"/>
      <c r="S149" s="8">
        <f t="shared" si="25"/>
        <v>2.9674404136598036</v>
      </c>
      <c r="U149" s="5">
        <f t="shared" si="24"/>
        <v>3.375</v>
      </c>
      <c r="V149" s="5"/>
    </row>
    <row r="150" spans="1:22">
      <c r="B150" s="1" t="s">
        <v>1</v>
      </c>
      <c r="C150" s="1">
        <v>5.7</v>
      </c>
      <c r="D150" t="s">
        <v>162</v>
      </c>
      <c r="E150" s="8">
        <f t="shared" si="21"/>
        <v>0.10763916171562862</v>
      </c>
      <c r="F150" s="8"/>
      <c r="G150" s="5">
        <f t="shared" si="22"/>
        <v>1.1586189134843251E-2</v>
      </c>
      <c r="H150" s="5"/>
      <c r="I150" s="5">
        <f t="shared" si="23"/>
        <v>0.283203125</v>
      </c>
      <c r="J150" s="5"/>
      <c r="S150" s="8">
        <f t="shared" si="25"/>
        <v>-2.1342221790749232</v>
      </c>
      <c r="U150" s="5">
        <f t="shared" si="24"/>
        <v>3.3984375</v>
      </c>
      <c r="V150" s="5"/>
    </row>
    <row r="151" spans="1:22">
      <c r="B151" s="1" t="s">
        <v>2</v>
      </c>
      <c r="C151" s="1">
        <v>7</v>
      </c>
      <c r="D151" t="s">
        <v>163</v>
      </c>
      <c r="E151" s="8">
        <f t="shared" si="21"/>
        <v>7.8989025757942519E-2</v>
      </c>
      <c r="F151" s="8"/>
      <c r="G151" s="5">
        <f t="shared" si="22"/>
        <v>6.2392661901889065E-3</v>
      </c>
      <c r="H151" s="5"/>
      <c r="I151" s="5">
        <f t="shared" si="23"/>
        <v>0.28515625</v>
      </c>
      <c r="J151" s="5"/>
      <c r="S151" s="8">
        <f t="shared" si="25"/>
        <v>-1.6297880524394879</v>
      </c>
      <c r="U151" s="5">
        <f t="shared" si="24"/>
        <v>3.421875</v>
      </c>
      <c r="V151" s="5"/>
    </row>
    <row r="152" spans="1:22">
      <c r="B152" s="1" t="s">
        <v>3</v>
      </c>
      <c r="C152" s="1">
        <v>6.1</v>
      </c>
      <c r="D152" t="s">
        <v>164</v>
      </c>
      <c r="E152" s="8">
        <f t="shared" si="21"/>
        <v>4.970170806174342E-2</v>
      </c>
      <c r="F152" s="8"/>
      <c r="G152" s="5">
        <f t="shared" si="22"/>
        <v>2.4702597842547708E-3</v>
      </c>
      <c r="H152" s="5"/>
      <c r="I152" s="5">
        <f t="shared" si="23"/>
        <v>0.287109375</v>
      </c>
      <c r="J152" s="5"/>
      <c r="S152" s="8">
        <f t="shared" si="25"/>
        <v>-1.8634056027094266</v>
      </c>
      <c r="U152" s="5">
        <f t="shared" si="24"/>
        <v>3.4453125</v>
      </c>
      <c r="V152" s="5"/>
    </row>
    <row r="153" spans="1:22">
      <c r="B153" s="1" t="s">
        <v>4</v>
      </c>
      <c r="C153" s="1">
        <v>13.3</v>
      </c>
      <c r="D153" t="s">
        <v>165</v>
      </c>
      <c r="E153" s="8">
        <f t="shared" si="21"/>
        <v>5.247058208745814E-2</v>
      </c>
      <c r="F153" s="8"/>
      <c r="G153" s="5">
        <f t="shared" si="22"/>
        <v>2.7531619845966829E-3</v>
      </c>
      <c r="H153" s="5"/>
      <c r="I153" s="5">
        <f t="shared" si="23"/>
        <v>0.2890625</v>
      </c>
      <c r="J153" s="5"/>
      <c r="S153" s="8">
        <f t="shared" si="25"/>
        <v>0.4688629984736124</v>
      </c>
      <c r="U153" s="5">
        <f t="shared" si="24"/>
        <v>3.46875</v>
      </c>
      <c r="V153" s="5"/>
    </row>
    <row r="154" spans="1:22">
      <c r="B154" s="1" t="s">
        <v>5</v>
      </c>
      <c r="C154" s="1">
        <v>15</v>
      </c>
      <c r="D154" t="s">
        <v>166</v>
      </c>
      <c r="E154" s="8">
        <f t="shared" si="21"/>
        <v>0.11170778450853527</v>
      </c>
      <c r="F154" s="8"/>
      <c r="G154" s="5">
        <f t="shared" si="22"/>
        <v>1.2478629119805353E-2</v>
      </c>
      <c r="H154" s="5"/>
      <c r="I154" s="5">
        <f t="shared" si="23"/>
        <v>0.291015625</v>
      </c>
      <c r="J154" s="5"/>
      <c r="S154" s="8">
        <f t="shared" si="25"/>
        <v>-0.82813630483850098</v>
      </c>
      <c r="U154" s="5">
        <f t="shared" si="24"/>
        <v>3.4921875</v>
      </c>
      <c r="V154" s="5"/>
    </row>
    <row r="155" spans="1:22">
      <c r="B155" s="1" t="s">
        <v>6</v>
      </c>
      <c r="C155" s="1">
        <v>17.8</v>
      </c>
      <c r="D155" t="s">
        <v>167</v>
      </c>
      <c r="E155" s="8">
        <f t="shared" si="21"/>
        <v>1.7375163933278544E-2</v>
      </c>
      <c r="F155" s="8"/>
      <c r="G155" s="5">
        <f t="shared" si="22"/>
        <v>3.0189632170830351E-4</v>
      </c>
      <c r="H155" s="5"/>
      <c r="I155" s="5">
        <f t="shared" si="23"/>
        <v>0.29296875</v>
      </c>
      <c r="J155" s="5"/>
      <c r="S155" s="8">
        <f t="shared" si="25"/>
        <v>-2.8659575448830585</v>
      </c>
      <c r="U155" s="5">
        <f t="shared" si="24"/>
        <v>3.515625</v>
      </c>
      <c r="V155" s="5"/>
    </row>
    <row r="156" spans="1:22">
      <c r="B156" s="1" t="s">
        <v>7</v>
      </c>
      <c r="C156" s="1">
        <v>16.3</v>
      </c>
      <c r="D156" t="s">
        <v>168</v>
      </c>
      <c r="E156" s="8">
        <f t="shared" si="21"/>
        <v>3.5159513781770096E-2</v>
      </c>
      <c r="F156" s="8"/>
      <c r="G156" s="5">
        <f t="shared" si="22"/>
        <v>1.2361914093704813E-3</v>
      </c>
      <c r="H156" s="5"/>
      <c r="I156" s="5">
        <f t="shared" si="23"/>
        <v>0.294921875</v>
      </c>
      <c r="J156" s="5"/>
      <c r="S156" s="8">
        <f t="shared" si="25"/>
        <v>-0.18654683071566869</v>
      </c>
      <c r="U156" s="5">
        <f t="shared" si="24"/>
        <v>3.5390625</v>
      </c>
      <c r="V156" s="5"/>
    </row>
    <row r="157" spans="1:22">
      <c r="B157" s="1" t="s">
        <v>8</v>
      </c>
      <c r="C157" s="1">
        <v>14.5</v>
      </c>
      <c r="D157" t="s">
        <v>169</v>
      </c>
      <c r="E157" s="8">
        <f t="shared" si="21"/>
        <v>9.4395273433157581E-2</v>
      </c>
      <c r="F157" s="8"/>
      <c r="G157" s="5">
        <f t="shared" si="22"/>
        <v>8.9104676465205854E-3</v>
      </c>
      <c r="H157" s="5"/>
      <c r="I157" s="5">
        <f t="shared" si="23"/>
        <v>0.296875</v>
      </c>
      <c r="J157" s="5"/>
      <c r="S157" s="8">
        <f t="shared" si="25"/>
        <v>-2.9763141442489101</v>
      </c>
      <c r="U157" s="5">
        <f t="shared" si="24"/>
        <v>3.5625</v>
      </c>
      <c r="V157" s="5"/>
    </row>
    <row r="158" spans="1:22">
      <c r="B158" s="1" t="s">
        <v>9</v>
      </c>
      <c r="C158" s="1">
        <v>11.5</v>
      </c>
      <c r="D158" t="s">
        <v>170</v>
      </c>
      <c r="E158" s="8">
        <f t="shared" si="21"/>
        <v>8.3694540533055375E-2</v>
      </c>
      <c r="F158" s="8"/>
      <c r="G158" s="5">
        <f t="shared" si="22"/>
        <v>7.0047761150392488E-3</v>
      </c>
      <c r="H158" s="5"/>
      <c r="I158" s="5">
        <f t="shared" si="23"/>
        <v>0.298828125</v>
      </c>
      <c r="J158" s="5"/>
      <c r="S158" s="8">
        <f t="shared" si="25"/>
        <v>1.1417489503691685</v>
      </c>
      <c r="U158" s="5">
        <f t="shared" si="24"/>
        <v>3.5859375</v>
      </c>
      <c r="V158" s="5"/>
    </row>
    <row r="159" spans="1:22">
      <c r="B159" s="1" t="s">
        <v>10</v>
      </c>
      <c r="C159" s="1">
        <v>6.4</v>
      </c>
      <c r="D159" t="s">
        <v>171</v>
      </c>
      <c r="E159" s="8">
        <f t="shared" si="21"/>
        <v>7.5365122387885439E-2</v>
      </c>
      <c r="F159" s="8"/>
      <c r="G159" s="5">
        <f t="shared" si="22"/>
        <v>5.6799016725409511E-3</v>
      </c>
      <c r="H159" s="5"/>
      <c r="I159" s="5">
        <f t="shared" si="23"/>
        <v>0.30078125</v>
      </c>
      <c r="J159" s="5"/>
      <c r="S159" s="8">
        <f t="shared" si="25"/>
        <v>2.9980776357914625</v>
      </c>
      <c r="U159" s="5">
        <f t="shared" si="24"/>
        <v>3.609375</v>
      </c>
      <c r="V159" s="5"/>
    </row>
    <row r="160" spans="1:22">
      <c r="B160" s="1" t="s">
        <v>11</v>
      </c>
      <c r="C160" s="1">
        <v>4.5</v>
      </c>
      <c r="D160" t="s">
        <v>172</v>
      </c>
      <c r="E160" s="8">
        <f t="shared" si="21"/>
        <v>5.9548862474970092E-2</v>
      </c>
      <c r="F160" s="8"/>
      <c r="G160" s="5">
        <f t="shared" si="22"/>
        <v>3.546067022062901E-3</v>
      </c>
      <c r="H160" s="5"/>
      <c r="I160" s="5">
        <f t="shared" si="23"/>
        <v>0.302734375</v>
      </c>
      <c r="J160" s="5"/>
      <c r="S160" s="8">
        <f t="shared" si="25"/>
        <v>-0.92631336105951079</v>
      </c>
      <c r="U160" s="5">
        <f t="shared" si="24"/>
        <v>3.6328125</v>
      </c>
      <c r="V160" s="5"/>
    </row>
    <row r="161" spans="1:22">
      <c r="A161">
        <v>1990</v>
      </c>
      <c r="B161" s="1" t="s">
        <v>0</v>
      </c>
      <c r="C161" s="1">
        <v>6.3</v>
      </c>
      <c r="D161" t="s">
        <v>173</v>
      </c>
      <c r="E161" s="8">
        <f t="shared" si="21"/>
        <v>4.6000610330710644E-2</v>
      </c>
      <c r="F161" s="8"/>
      <c r="G161" s="5">
        <f t="shared" si="22"/>
        <v>2.1160561507978827E-3</v>
      </c>
      <c r="H161" s="5"/>
      <c r="I161" s="5">
        <f t="shared" si="23"/>
        <v>0.3046875</v>
      </c>
      <c r="J161" s="5"/>
      <c r="S161" s="8">
        <f t="shared" si="25"/>
        <v>-0.53661362713500005</v>
      </c>
      <c r="U161" s="5">
        <f t="shared" si="24"/>
        <v>3.65625</v>
      </c>
      <c r="V161" s="5"/>
    </row>
    <row r="162" spans="1:22">
      <c r="B162" s="1" t="s">
        <v>1</v>
      </c>
      <c r="C162" s="1">
        <v>6.8</v>
      </c>
      <c r="D162" t="s">
        <v>174</v>
      </c>
      <c r="E162" s="8">
        <f t="shared" si="21"/>
        <v>5.5498484006995627E-2</v>
      </c>
      <c r="F162" s="8"/>
      <c r="G162" s="5">
        <f t="shared" si="22"/>
        <v>3.0800817270747495E-3</v>
      </c>
      <c r="H162" s="5"/>
      <c r="I162" s="5">
        <f t="shared" si="23"/>
        <v>0.306640625</v>
      </c>
      <c r="J162" s="5"/>
      <c r="S162" s="8">
        <f t="shared" si="25"/>
        <v>0.56941685845096346</v>
      </c>
      <c r="U162" s="5">
        <f t="shared" si="24"/>
        <v>3.6796875</v>
      </c>
      <c r="V162" s="5"/>
    </row>
    <row r="163" spans="1:22">
      <c r="B163" s="1" t="s">
        <v>2</v>
      </c>
      <c r="C163" s="1">
        <v>8.4</v>
      </c>
      <c r="D163" t="s">
        <v>175</v>
      </c>
      <c r="E163" s="8">
        <f t="shared" si="21"/>
        <v>7.9490775016021295E-2</v>
      </c>
      <c r="F163" s="8"/>
      <c r="G163" s="5">
        <f t="shared" si="22"/>
        <v>6.3187833126477156E-3</v>
      </c>
      <c r="H163" s="5"/>
      <c r="I163" s="5">
        <f t="shared" si="23"/>
        <v>0.30859375</v>
      </c>
      <c r="J163" s="5"/>
      <c r="S163" s="8">
        <f t="shared" si="25"/>
        <v>1.4912319240506766</v>
      </c>
      <c r="U163" s="5">
        <f t="shared" si="24"/>
        <v>3.703125</v>
      </c>
      <c r="V163" s="5"/>
    </row>
    <row r="164" spans="1:22">
      <c r="B164" s="1" t="s">
        <v>3</v>
      </c>
      <c r="C164" s="1">
        <v>8.4</v>
      </c>
      <c r="D164" t="s">
        <v>176</v>
      </c>
      <c r="E164" s="8">
        <f t="shared" si="21"/>
        <v>3.5693376159210539E-2</v>
      </c>
      <c r="F164" s="8"/>
      <c r="G164" s="5">
        <f t="shared" si="22"/>
        <v>1.2740171016428993E-3</v>
      </c>
      <c r="H164" s="5"/>
      <c r="I164" s="5">
        <f t="shared" si="23"/>
        <v>0.310546875</v>
      </c>
      <c r="J164" s="5"/>
      <c r="S164" s="8">
        <f t="shared" si="25"/>
        <v>-0.16988085121411078</v>
      </c>
      <c r="U164" s="5">
        <f t="shared" si="24"/>
        <v>3.7265625</v>
      </c>
      <c r="V164" s="5"/>
    </row>
    <row r="165" spans="1:22">
      <c r="B165" s="1" t="s">
        <v>4</v>
      </c>
      <c r="C165" s="1">
        <v>12.9</v>
      </c>
      <c r="D165" t="s">
        <v>177</v>
      </c>
      <c r="E165" s="8">
        <f t="shared" si="21"/>
        <v>0.16084562536013941</v>
      </c>
      <c r="F165" s="8"/>
      <c r="G165" s="5">
        <f t="shared" si="22"/>
        <v>2.5871315197494322E-2</v>
      </c>
      <c r="H165" s="5"/>
      <c r="I165" s="5">
        <f t="shared" si="23"/>
        <v>0.3125</v>
      </c>
      <c r="J165" s="5"/>
      <c r="S165" s="8">
        <f t="shared" si="25"/>
        <v>-1.2286760515147386</v>
      </c>
      <c r="U165" s="5">
        <f t="shared" si="24"/>
        <v>3.75</v>
      </c>
      <c r="V165" s="5"/>
    </row>
    <row r="166" spans="1:22">
      <c r="B166" s="1" t="s">
        <v>5</v>
      </c>
      <c r="C166" s="1">
        <v>13.7</v>
      </c>
      <c r="D166" t="s">
        <v>178</v>
      </c>
      <c r="E166" s="8">
        <f t="shared" si="21"/>
        <v>7.642109113198714E-2</v>
      </c>
      <c r="F166" s="8"/>
      <c r="G166" s="5">
        <f t="shared" si="22"/>
        <v>5.8401831698034834E-3</v>
      </c>
      <c r="H166" s="5"/>
      <c r="I166" s="5">
        <f t="shared" si="23"/>
        <v>0.314453125</v>
      </c>
      <c r="J166" s="5"/>
      <c r="S166" s="8">
        <f t="shared" si="25"/>
        <v>-0.61902213958060692</v>
      </c>
      <c r="U166" s="5">
        <f t="shared" si="24"/>
        <v>3.7734375</v>
      </c>
      <c r="V166" s="5"/>
    </row>
    <row r="167" spans="1:22">
      <c r="B167" s="1" t="s">
        <v>6</v>
      </c>
      <c r="C167" s="1">
        <v>16.7</v>
      </c>
      <c r="D167" t="s">
        <v>179</v>
      </c>
      <c r="E167" s="8">
        <f t="shared" si="21"/>
        <v>1.7784567265532857E-2</v>
      </c>
      <c r="F167" s="8"/>
      <c r="G167" s="5">
        <f t="shared" si="22"/>
        <v>3.1629083282226286E-4</v>
      </c>
      <c r="H167" s="5"/>
      <c r="I167" s="5">
        <f t="shared" si="23"/>
        <v>0.31640625</v>
      </c>
      <c r="J167" s="5"/>
      <c r="S167" s="8">
        <f t="shared" si="25"/>
        <v>-2.4654874794355655</v>
      </c>
      <c r="U167" s="5">
        <f t="shared" si="24"/>
        <v>3.796875</v>
      </c>
      <c r="V167" s="5"/>
    </row>
    <row r="168" spans="1:22">
      <c r="B168" s="1" t="s">
        <v>7</v>
      </c>
      <c r="C168" s="1">
        <v>18.3</v>
      </c>
      <c r="D168" t="s">
        <v>180</v>
      </c>
      <c r="E168" s="8">
        <f t="shared" si="21"/>
        <v>0.12908940053175505</v>
      </c>
      <c r="F168" s="8"/>
      <c r="G168" s="5">
        <f t="shared" si="22"/>
        <v>1.666407332964788E-2</v>
      </c>
      <c r="H168" s="5"/>
      <c r="I168" s="5">
        <f t="shared" si="23"/>
        <v>0.318359375</v>
      </c>
      <c r="J168" s="5"/>
      <c r="S168" s="8">
        <f t="shared" si="25"/>
        <v>-0.43562975106891672</v>
      </c>
      <c r="U168" s="5">
        <f t="shared" si="24"/>
        <v>3.8203125</v>
      </c>
      <c r="V168" s="5"/>
    </row>
    <row r="169" spans="1:22">
      <c r="B169" s="1" t="s">
        <v>8</v>
      </c>
      <c r="C169" s="1">
        <v>13</v>
      </c>
      <c r="D169" t="s">
        <v>181</v>
      </c>
      <c r="E169" s="8">
        <f t="shared" si="21"/>
        <v>0.10514839148677622</v>
      </c>
      <c r="F169" s="8"/>
      <c r="G169" s="5">
        <f t="shared" si="22"/>
        <v>1.1056184232256355E-2</v>
      </c>
      <c r="H169" s="5"/>
      <c r="I169" s="5">
        <f t="shared" si="23"/>
        <v>0.3203125</v>
      </c>
      <c r="J169" s="5"/>
      <c r="S169" s="8">
        <f t="shared" si="25"/>
        <v>-2.7788769314190902</v>
      </c>
      <c r="U169" s="5">
        <f t="shared" si="24"/>
        <v>3.84375</v>
      </c>
      <c r="V169" s="5"/>
    </row>
    <row r="170" spans="1:22">
      <c r="B170" s="1" t="s">
        <v>9</v>
      </c>
      <c r="C170" s="1">
        <v>11.3</v>
      </c>
      <c r="D170" t="s">
        <v>182</v>
      </c>
      <c r="E170" s="8">
        <f t="shared" si="21"/>
        <v>7.389071364082693E-2</v>
      </c>
      <c r="F170" s="8"/>
      <c r="G170" s="5">
        <f t="shared" si="22"/>
        <v>5.4598375623506872E-3</v>
      </c>
      <c r="H170" s="5"/>
      <c r="I170" s="5">
        <f t="shared" si="23"/>
        <v>0.322265625</v>
      </c>
      <c r="J170" s="5"/>
      <c r="S170" s="8">
        <f t="shared" si="25"/>
        <v>-1.1413879003386034</v>
      </c>
      <c r="U170" s="5">
        <f t="shared" si="24"/>
        <v>3.8671875</v>
      </c>
      <c r="V170" s="5"/>
    </row>
    <row r="171" spans="1:22">
      <c r="B171" s="1" t="s">
        <v>10</v>
      </c>
      <c r="C171" s="1">
        <v>6.6</v>
      </c>
      <c r="D171" t="s">
        <v>183</v>
      </c>
      <c r="E171" s="8">
        <f t="shared" si="21"/>
        <v>3.7018724540465529E-2</v>
      </c>
      <c r="F171" s="8"/>
      <c r="G171" s="5">
        <f t="shared" si="22"/>
        <v>1.3703859666028648E-3</v>
      </c>
      <c r="H171" s="5"/>
      <c r="I171" s="5">
        <f t="shared" si="23"/>
        <v>0.32421875</v>
      </c>
      <c r="J171" s="5"/>
      <c r="S171" s="8">
        <f t="shared" si="25"/>
        <v>7.527730405416648E-2</v>
      </c>
      <c r="U171" s="5">
        <f t="shared" si="24"/>
        <v>3.890625</v>
      </c>
      <c r="V171" s="5"/>
    </row>
    <row r="172" spans="1:22">
      <c r="B172" s="1" t="s">
        <v>11</v>
      </c>
      <c r="C172" s="1">
        <v>4.4000000000000004</v>
      </c>
      <c r="D172" t="s">
        <v>184</v>
      </c>
      <c r="E172" s="8">
        <f t="shared" si="21"/>
        <v>0.10834126108735359</v>
      </c>
      <c r="F172" s="8"/>
      <c r="G172" s="5">
        <f t="shared" si="22"/>
        <v>1.1737828853998118E-2</v>
      </c>
      <c r="H172" s="5"/>
      <c r="I172" s="5">
        <f t="shared" si="23"/>
        <v>0.326171875</v>
      </c>
      <c r="J172" s="5"/>
      <c r="S172" s="8">
        <f t="shared" si="25"/>
        <v>-2.15181352100329</v>
      </c>
      <c r="U172" s="5">
        <f t="shared" si="24"/>
        <v>3.9140625</v>
      </c>
      <c r="V172" s="5"/>
    </row>
    <row r="173" spans="1:22">
      <c r="A173">
        <v>1991</v>
      </c>
      <c r="B173" s="1" t="s">
        <v>0</v>
      </c>
      <c r="C173" s="1">
        <v>2.4</v>
      </c>
      <c r="D173" t="s">
        <v>185</v>
      </c>
      <c r="E173" s="8">
        <f t="shared" si="21"/>
        <v>2.2990821929181733E-2</v>
      </c>
      <c r="F173" s="8"/>
      <c r="G173" s="5">
        <f t="shared" si="22"/>
        <v>5.285778929793437E-4</v>
      </c>
      <c r="H173" s="5"/>
      <c r="I173" s="5">
        <f t="shared" si="23"/>
        <v>0.328125</v>
      </c>
      <c r="J173" s="5"/>
      <c r="S173" s="8">
        <f t="shared" si="25"/>
        <v>1.0716731177093524</v>
      </c>
      <c r="U173" s="5">
        <f t="shared" si="24"/>
        <v>3.9375</v>
      </c>
      <c r="V173" s="5"/>
    </row>
    <row r="174" spans="1:22">
      <c r="B174" s="1" t="s">
        <v>1</v>
      </c>
      <c r="C174" s="1">
        <v>1.9</v>
      </c>
      <c r="D174" t="s">
        <v>186</v>
      </c>
      <c r="E174" s="8">
        <f t="shared" si="21"/>
        <v>0.109780268361205</v>
      </c>
      <c r="F174" s="8"/>
      <c r="G174" s="5">
        <f t="shared" si="22"/>
        <v>1.2051707321458187E-2</v>
      </c>
      <c r="H174" s="5"/>
      <c r="I174" s="5">
        <f t="shared" si="23"/>
        <v>0.330078125</v>
      </c>
      <c r="J174" s="5"/>
      <c r="S174" s="8">
        <f t="shared" si="25"/>
        <v>-1.4325535739947826</v>
      </c>
      <c r="U174" s="5">
        <f t="shared" si="24"/>
        <v>3.9609375</v>
      </c>
      <c r="V174" s="5"/>
    </row>
    <row r="175" spans="1:22">
      <c r="B175" s="1" t="s">
        <v>2</v>
      </c>
      <c r="C175" s="1">
        <v>7.8</v>
      </c>
      <c r="D175" t="s">
        <v>187</v>
      </c>
      <c r="E175" s="8">
        <f t="shared" si="21"/>
        <v>5.8504579528888094E-2</v>
      </c>
      <c r="F175" s="8"/>
      <c r="G175" s="5">
        <f t="shared" si="22"/>
        <v>3.4227858258519916E-3</v>
      </c>
      <c r="H175" s="5"/>
      <c r="I175" s="5">
        <f t="shared" si="23"/>
        <v>0.33203125</v>
      </c>
      <c r="J175" s="5"/>
      <c r="S175" s="8">
        <f t="shared" si="25"/>
        <v>-0.85163815681647859</v>
      </c>
      <c r="U175" s="5">
        <f t="shared" si="24"/>
        <v>3.984375</v>
      </c>
      <c r="V175" s="5"/>
    </row>
    <row r="176" spans="1:22">
      <c r="B176" s="1" t="s">
        <v>3</v>
      </c>
      <c r="C176" s="1">
        <v>8</v>
      </c>
      <c r="D176" t="s">
        <v>188</v>
      </c>
      <c r="E176" s="8">
        <f t="shared" si="21"/>
        <v>3.8524414243643959E-2</v>
      </c>
      <c r="F176" s="8"/>
      <c r="G176" s="5">
        <f t="shared" si="22"/>
        <v>1.4841304928158775E-3</v>
      </c>
      <c r="H176" s="5"/>
      <c r="I176" s="5">
        <f t="shared" si="23"/>
        <v>0.333984375</v>
      </c>
      <c r="J176" s="5"/>
      <c r="S176" s="8">
        <f t="shared" si="25"/>
        <v>-2.211828414675979</v>
      </c>
      <c r="U176" s="5">
        <f t="shared" si="24"/>
        <v>4.0078125</v>
      </c>
      <c r="V176" s="5"/>
    </row>
    <row r="177" spans="1:22">
      <c r="B177" s="1" t="s">
        <v>4</v>
      </c>
      <c r="C177" s="1">
        <v>11.2</v>
      </c>
      <c r="D177" t="s">
        <v>189</v>
      </c>
      <c r="E177" s="8">
        <f t="shared" si="21"/>
        <v>6.9017559670749476E-2</v>
      </c>
      <c r="F177" s="8"/>
      <c r="G177" s="5">
        <f t="shared" si="22"/>
        <v>4.7634235429054646E-3</v>
      </c>
      <c r="H177" s="5"/>
      <c r="I177" s="5">
        <f t="shared" si="23"/>
        <v>0.3359375</v>
      </c>
      <c r="J177" s="5"/>
      <c r="S177" s="8">
        <f t="shared" si="25"/>
        <v>1.5882128191576244</v>
      </c>
      <c r="U177" s="5">
        <f t="shared" si="24"/>
        <v>4.03125</v>
      </c>
      <c r="V177" s="5"/>
    </row>
    <row r="178" spans="1:22">
      <c r="B178" s="1" t="s">
        <v>5</v>
      </c>
      <c r="C178" s="1">
        <v>12.1</v>
      </c>
      <c r="D178" t="s">
        <v>190</v>
      </c>
      <c r="E178" s="8">
        <f t="shared" si="21"/>
        <v>3.251888413874434E-2</v>
      </c>
      <c r="F178" s="8"/>
      <c r="G178" s="5">
        <f t="shared" si="22"/>
        <v>1.0574778256290782E-3</v>
      </c>
      <c r="H178" s="5"/>
      <c r="I178" s="5">
        <f t="shared" si="23"/>
        <v>0.337890625</v>
      </c>
      <c r="J178" s="5"/>
      <c r="S178" s="8">
        <f t="shared" si="25"/>
        <v>-1.1444665172488739</v>
      </c>
      <c r="U178" s="5">
        <f t="shared" si="24"/>
        <v>4.0546875</v>
      </c>
      <c r="V178" s="5"/>
    </row>
    <row r="179" spans="1:22">
      <c r="B179" s="1" t="s">
        <v>6</v>
      </c>
      <c r="C179" s="1">
        <v>17.5</v>
      </c>
      <c r="D179" t="s">
        <v>191</v>
      </c>
      <c r="E179" s="8">
        <f t="shared" si="21"/>
        <v>6.1053694144853246E-2</v>
      </c>
      <c r="F179" s="8"/>
      <c r="G179" s="5">
        <f t="shared" si="22"/>
        <v>3.7275535687332877E-3</v>
      </c>
      <c r="H179" s="5"/>
      <c r="I179" s="5">
        <f t="shared" si="23"/>
        <v>0.33984375</v>
      </c>
      <c r="J179" s="5"/>
      <c r="S179" s="8">
        <f t="shared" si="25"/>
        <v>-0.76298816109228307</v>
      </c>
      <c r="U179" s="5">
        <f t="shared" si="24"/>
        <v>4.078125</v>
      </c>
      <c r="V179" s="5"/>
    </row>
    <row r="180" spans="1:22">
      <c r="B180" s="1" t="s">
        <v>7</v>
      </c>
      <c r="C180" s="1">
        <v>17.2</v>
      </c>
      <c r="D180" t="s">
        <v>192</v>
      </c>
      <c r="E180" s="8">
        <f t="shared" si="21"/>
        <v>0.11381669734233045</v>
      </c>
      <c r="F180" s="8"/>
      <c r="G180" s="5">
        <f t="shared" si="22"/>
        <v>1.2954240593915652E-2</v>
      </c>
      <c r="H180" s="5"/>
      <c r="I180" s="5">
        <f t="shared" si="23"/>
        <v>0.341796875</v>
      </c>
      <c r="J180" s="5"/>
      <c r="S180" s="8">
        <f t="shared" si="25"/>
        <v>-7.0930861392388064E-2</v>
      </c>
      <c r="U180" s="5">
        <f t="shared" si="24"/>
        <v>4.1015625</v>
      </c>
      <c r="V180" s="5"/>
    </row>
    <row r="181" spans="1:22">
      <c r="B181" s="1" t="s">
        <v>8</v>
      </c>
      <c r="C181" s="1">
        <v>14.6</v>
      </c>
      <c r="D181" t="s">
        <v>193</v>
      </c>
      <c r="E181" s="8">
        <f t="shared" si="21"/>
        <v>4.2578573207940958E-2</v>
      </c>
      <c r="F181" s="8"/>
      <c r="G181" s="5">
        <f t="shared" si="22"/>
        <v>1.8129348964239875E-3</v>
      </c>
      <c r="H181" s="5"/>
      <c r="I181" s="5">
        <f t="shared" si="23"/>
        <v>0.34375</v>
      </c>
      <c r="J181" s="5"/>
      <c r="S181" s="8">
        <f t="shared" si="25"/>
        <v>-0.65433194516511251</v>
      </c>
      <c r="U181" s="5">
        <f t="shared" si="24"/>
        <v>4.125</v>
      </c>
      <c r="V181" s="5"/>
    </row>
    <row r="182" spans="1:22">
      <c r="B182" s="1" t="s">
        <v>9</v>
      </c>
      <c r="C182" s="1">
        <v>10</v>
      </c>
      <c r="D182" t="s">
        <v>194</v>
      </c>
      <c r="E182" s="8">
        <f t="shared" si="21"/>
        <v>2.5680576257467846E-2</v>
      </c>
      <c r="F182" s="8"/>
      <c r="G182" s="5">
        <f t="shared" si="22"/>
        <v>6.5949199691562124E-4</v>
      </c>
      <c r="H182" s="5"/>
      <c r="I182" s="5">
        <f t="shared" si="23"/>
        <v>0.345703125</v>
      </c>
      <c r="J182" s="5"/>
      <c r="S182" s="8">
        <f t="shared" si="25"/>
        <v>2.7656575096353602</v>
      </c>
      <c r="U182" s="5">
        <f t="shared" si="24"/>
        <v>4.1484375</v>
      </c>
      <c r="V182" s="5"/>
    </row>
    <row r="183" spans="1:22">
      <c r="B183" s="1" t="s">
        <v>10</v>
      </c>
      <c r="C183" s="1">
        <v>6.4</v>
      </c>
      <c r="D183" t="s">
        <v>195</v>
      </c>
      <c r="E183" s="8">
        <f t="shared" si="21"/>
        <v>6.981909516115227E-2</v>
      </c>
      <c r="F183" s="8"/>
      <c r="G183" s="5">
        <f t="shared" si="22"/>
        <v>4.8747060491220367E-3</v>
      </c>
      <c r="H183" s="5"/>
      <c r="I183" s="5">
        <f t="shared" si="23"/>
        <v>0.34765625</v>
      </c>
      <c r="J183" s="5"/>
      <c r="S183" s="8">
        <f t="shared" si="25"/>
        <v>-2.4225332920624627</v>
      </c>
      <c r="U183" s="5">
        <f t="shared" si="24"/>
        <v>4.171875</v>
      </c>
      <c r="V183" s="5"/>
    </row>
    <row r="184" spans="1:22">
      <c r="B184" s="1" t="s">
        <v>11</v>
      </c>
      <c r="C184" s="1">
        <v>5.2</v>
      </c>
      <c r="D184" t="s">
        <v>196</v>
      </c>
      <c r="E184" s="8">
        <f t="shared" si="21"/>
        <v>3.4653897636135925E-2</v>
      </c>
      <c r="F184" s="8"/>
      <c r="G184" s="5">
        <f t="shared" si="22"/>
        <v>1.200892621375787E-3</v>
      </c>
      <c r="H184" s="5"/>
      <c r="I184" s="5">
        <f t="shared" si="23"/>
        <v>0.349609375</v>
      </c>
      <c r="J184" s="5"/>
      <c r="S184" s="8">
        <f t="shared" si="25"/>
        <v>-1.621157506796242</v>
      </c>
      <c r="U184" s="5">
        <f t="shared" si="24"/>
        <v>4.1953125</v>
      </c>
      <c r="V184" s="5"/>
    </row>
    <row r="185" spans="1:22">
      <c r="A185">
        <v>1992</v>
      </c>
      <c r="B185" s="1" t="s">
        <v>0</v>
      </c>
      <c r="C185" s="1">
        <v>3.8</v>
      </c>
      <c r="D185" t="s">
        <v>197</v>
      </c>
      <c r="E185" s="8">
        <f t="shared" si="21"/>
        <v>4.8934906778089274E-2</v>
      </c>
      <c r="F185" s="8"/>
      <c r="G185" s="5">
        <f t="shared" si="22"/>
        <v>2.3946251013802875E-3</v>
      </c>
      <c r="H185" s="5"/>
      <c r="I185" s="5">
        <f t="shared" si="23"/>
        <v>0.3515625</v>
      </c>
      <c r="J185" s="5"/>
      <c r="S185" s="8">
        <f t="shared" si="25"/>
        <v>-2.7470475761563029</v>
      </c>
      <c r="U185" s="5">
        <f t="shared" si="24"/>
        <v>4.21875</v>
      </c>
      <c r="V185" s="5"/>
    </row>
    <row r="186" spans="1:22">
      <c r="B186" s="1" t="s">
        <v>1</v>
      </c>
      <c r="C186" s="1">
        <v>5.8</v>
      </c>
      <c r="D186" t="s">
        <v>198</v>
      </c>
      <c r="E186" s="8">
        <f t="shared" si="21"/>
        <v>1.6867164397799759E-2</v>
      </c>
      <c r="F186" s="8"/>
      <c r="G186" s="5">
        <f t="shared" si="22"/>
        <v>2.845012348224037E-4</v>
      </c>
      <c r="H186" s="5"/>
      <c r="I186" s="5">
        <f t="shared" si="23"/>
        <v>0.353515625</v>
      </c>
      <c r="J186" s="5"/>
      <c r="S186" s="8">
        <f t="shared" si="25"/>
        <v>2.5836754887496589</v>
      </c>
      <c r="U186" s="5">
        <f t="shared" si="24"/>
        <v>4.2421875</v>
      </c>
      <c r="V186" s="5"/>
    </row>
    <row r="187" spans="1:22">
      <c r="B187" s="1" t="s">
        <v>2</v>
      </c>
      <c r="C187" s="1">
        <v>7</v>
      </c>
      <c r="D187" t="s">
        <v>199</v>
      </c>
      <c r="E187" s="8">
        <f t="shared" si="21"/>
        <v>5.8486919038808372E-2</v>
      </c>
      <c r="F187" s="8"/>
      <c r="G187" s="5">
        <f t="shared" si="22"/>
        <v>3.4207196986521253E-3</v>
      </c>
      <c r="H187" s="5"/>
      <c r="I187" s="5">
        <f t="shared" si="23"/>
        <v>0.35546875</v>
      </c>
      <c r="J187" s="5"/>
      <c r="S187" s="8">
        <f t="shared" si="25"/>
        <v>0.31747983371836991</v>
      </c>
      <c r="U187" s="5">
        <f t="shared" si="24"/>
        <v>4.265625</v>
      </c>
      <c r="V187" s="5"/>
    </row>
    <row r="188" spans="1:22">
      <c r="B188" s="1" t="s">
        <v>3</v>
      </c>
      <c r="C188" s="1">
        <v>8.4</v>
      </c>
      <c r="D188" t="s">
        <v>200</v>
      </c>
      <c r="E188" s="8">
        <f t="shared" si="21"/>
        <v>9.4306489795568174E-2</v>
      </c>
      <c r="F188" s="8"/>
      <c r="G188" s="5">
        <f t="shared" si="22"/>
        <v>8.8937140175616037E-3</v>
      </c>
      <c r="H188" s="5"/>
      <c r="I188" s="5">
        <f t="shared" si="23"/>
        <v>0.357421875</v>
      </c>
      <c r="J188" s="5"/>
      <c r="S188" s="8">
        <f t="shared" si="25"/>
        <v>-1.1267123916141533</v>
      </c>
      <c r="U188" s="5">
        <f t="shared" si="24"/>
        <v>4.2890625</v>
      </c>
      <c r="V188" s="5"/>
    </row>
    <row r="189" spans="1:22">
      <c r="B189" s="1" t="s">
        <v>4</v>
      </c>
      <c r="C189" s="1">
        <v>13.8</v>
      </c>
      <c r="D189" t="s">
        <v>201</v>
      </c>
      <c r="E189" s="8">
        <f t="shared" si="21"/>
        <v>7.9532694058044251E-2</v>
      </c>
      <c r="F189" s="8"/>
      <c r="G189" s="5">
        <f t="shared" si="22"/>
        <v>6.3254494241304672E-3</v>
      </c>
      <c r="H189" s="5"/>
      <c r="I189" s="5">
        <f t="shared" si="23"/>
        <v>0.359375</v>
      </c>
      <c r="J189" s="5"/>
      <c r="S189" s="8">
        <f t="shared" si="25"/>
        <v>0.67367100519969703</v>
      </c>
      <c r="U189" s="5">
        <f t="shared" si="24"/>
        <v>4.3125</v>
      </c>
      <c r="V189" s="5"/>
    </row>
    <row r="190" spans="1:22">
      <c r="B190" s="1" t="s">
        <v>5</v>
      </c>
      <c r="C190" s="1">
        <v>16.5</v>
      </c>
      <c r="D190" t="s">
        <v>202</v>
      </c>
      <c r="E190" s="8">
        <f t="shared" si="21"/>
        <v>9.235531081135824E-2</v>
      </c>
      <c r="F190" s="8"/>
      <c r="G190" s="5">
        <f t="shared" si="22"/>
        <v>8.529503435062584E-3</v>
      </c>
      <c r="H190" s="5"/>
      <c r="I190" s="5">
        <f t="shared" si="23"/>
        <v>0.361328125</v>
      </c>
      <c r="J190" s="5"/>
      <c r="S190" s="8">
        <f t="shared" si="25"/>
        <v>-1.3012365746229451</v>
      </c>
      <c r="U190" s="5">
        <f t="shared" si="24"/>
        <v>4.3359375</v>
      </c>
      <c r="V190" s="5"/>
    </row>
    <row r="191" spans="1:22">
      <c r="B191" s="1" t="s">
        <v>6</v>
      </c>
      <c r="C191" s="1">
        <v>16.2</v>
      </c>
      <c r="D191" t="s">
        <v>203</v>
      </c>
      <c r="E191" s="8">
        <f t="shared" si="21"/>
        <v>0.14096403170305211</v>
      </c>
      <c r="F191" s="8"/>
      <c r="G191" s="5">
        <f t="shared" si="22"/>
        <v>1.9870858233979081E-2</v>
      </c>
      <c r="H191" s="5"/>
      <c r="I191" s="5">
        <f t="shared" si="23"/>
        <v>0.36328125</v>
      </c>
      <c r="J191" s="5"/>
      <c r="S191" s="8">
        <f t="shared" si="25"/>
        <v>1.6049452372845727</v>
      </c>
      <c r="U191" s="5">
        <f t="shared" si="24"/>
        <v>4.359375</v>
      </c>
      <c r="V191" s="5"/>
    </row>
    <row r="192" spans="1:22">
      <c r="B192" s="1" t="s">
        <v>7</v>
      </c>
      <c r="C192" s="1">
        <v>15.1</v>
      </c>
      <c r="D192" t="s">
        <v>204</v>
      </c>
      <c r="E192" s="8">
        <f t="shared" si="21"/>
        <v>0.12295239053783835</v>
      </c>
      <c r="F192" s="8"/>
      <c r="G192" s="5">
        <f t="shared" si="22"/>
        <v>1.5117290338969122E-2</v>
      </c>
      <c r="H192" s="5"/>
      <c r="I192" s="5">
        <f t="shared" si="23"/>
        <v>0.365234375</v>
      </c>
      <c r="J192" s="5"/>
      <c r="S192" s="8">
        <f t="shared" si="25"/>
        <v>-2.9594777920054121</v>
      </c>
      <c r="U192" s="5">
        <f t="shared" si="24"/>
        <v>4.3828125</v>
      </c>
      <c r="V192" s="5"/>
    </row>
    <row r="193" spans="1:22">
      <c r="B193" s="1" t="s">
        <v>8</v>
      </c>
      <c r="C193" s="1">
        <v>13</v>
      </c>
      <c r="D193" t="s">
        <v>205</v>
      </c>
      <c r="E193" s="8">
        <f t="shared" si="21"/>
        <v>3.8396489284528393E-2</v>
      </c>
      <c r="F193" s="8"/>
      <c r="G193" s="5">
        <f t="shared" si="22"/>
        <v>1.4742903893769036E-3</v>
      </c>
      <c r="H193" s="5"/>
      <c r="I193" s="5">
        <f t="shared" si="23"/>
        <v>0.3671875</v>
      </c>
      <c r="J193" s="5"/>
      <c r="S193" s="8">
        <f t="shared" si="25"/>
        <v>-0.49646330586049026</v>
      </c>
      <c r="U193" s="5">
        <f t="shared" si="24"/>
        <v>4.40625</v>
      </c>
      <c r="V193" s="5"/>
    </row>
    <row r="194" spans="1:22">
      <c r="B194" s="1" t="s">
        <v>9</v>
      </c>
      <c r="C194" s="1">
        <v>7.5</v>
      </c>
      <c r="D194" t="s">
        <v>206</v>
      </c>
      <c r="E194" s="8">
        <f t="shared" si="21"/>
        <v>6.9468121137950034E-2</v>
      </c>
      <c r="F194" s="8"/>
      <c r="G194" s="5">
        <f t="shared" si="22"/>
        <v>4.8258198544369E-3</v>
      </c>
      <c r="H194" s="5"/>
      <c r="I194" s="5">
        <f t="shared" si="23"/>
        <v>0.369140625</v>
      </c>
      <c r="J194" s="5"/>
      <c r="S194" s="8">
        <f t="shared" si="25"/>
        <v>-0.31933442191499173</v>
      </c>
      <c r="U194" s="5">
        <f t="shared" si="24"/>
        <v>4.4296875</v>
      </c>
      <c r="V194" s="5"/>
    </row>
    <row r="195" spans="1:22">
      <c r="B195" s="1" t="s">
        <v>10</v>
      </c>
      <c r="C195" s="1">
        <v>7</v>
      </c>
      <c r="D195" t="s">
        <v>207</v>
      </c>
      <c r="E195" s="8">
        <f t="shared" si="21"/>
        <v>0.11757949501006321</v>
      </c>
      <c r="F195" s="8"/>
      <c r="G195" s="5">
        <f t="shared" si="22"/>
        <v>1.3824937646821479E-2</v>
      </c>
      <c r="H195" s="5"/>
      <c r="I195" s="5">
        <f t="shared" si="23"/>
        <v>0.37109375</v>
      </c>
      <c r="J195" s="5"/>
      <c r="S195" s="8">
        <f t="shared" si="25"/>
        <v>-1.2625051834122785</v>
      </c>
      <c r="U195" s="5">
        <f t="shared" si="24"/>
        <v>4.453125</v>
      </c>
      <c r="V195" s="5"/>
    </row>
    <row r="196" spans="1:22">
      <c r="B196" s="1" t="s">
        <v>11</v>
      </c>
      <c r="C196" s="1">
        <v>3.7</v>
      </c>
      <c r="D196" t="s">
        <v>208</v>
      </c>
      <c r="E196" s="8">
        <f t="shared" si="21"/>
        <v>1.6633453744207941E-2</v>
      </c>
      <c r="F196" s="8"/>
      <c r="G196" s="5">
        <f t="shared" si="22"/>
        <v>2.766717834607052E-4</v>
      </c>
      <c r="H196" s="5"/>
      <c r="I196" s="5">
        <f t="shared" si="23"/>
        <v>0.373046875</v>
      </c>
      <c r="J196" s="5"/>
      <c r="S196" s="8">
        <f t="shared" si="25"/>
        <v>2.0631953588643412</v>
      </c>
      <c r="U196" s="5">
        <f t="shared" si="24"/>
        <v>4.4765625</v>
      </c>
      <c r="V196" s="5"/>
    </row>
    <row r="197" spans="1:22">
      <c r="A197">
        <v>1993</v>
      </c>
      <c r="B197" s="1" t="s">
        <v>0</v>
      </c>
      <c r="C197" s="1">
        <v>5.4</v>
      </c>
      <c r="D197" t="s">
        <v>209</v>
      </c>
      <c r="E197" s="8">
        <f t="shared" si="21"/>
        <v>8.8446455842087462E-2</v>
      </c>
      <c r="F197" s="8"/>
      <c r="G197" s="5">
        <f t="shared" si="22"/>
        <v>7.8227755510263276E-3</v>
      </c>
      <c r="H197" s="5"/>
      <c r="I197" s="5">
        <f t="shared" si="23"/>
        <v>0.375</v>
      </c>
      <c r="J197" s="5"/>
      <c r="S197" s="8">
        <f t="shared" si="25"/>
        <v>-2.3072525032944471</v>
      </c>
      <c r="U197" s="5">
        <f t="shared" si="24"/>
        <v>4.5</v>
      </c>
      <c r="V197" s="5"/>
    </row>
    <row r="198" spans="1:22">
      <c r="B198" s="1" t="s">
        <v>1</v>
      </c>
      <c r="C198" s="1">
        <v>5.0999999999999996</v>
      </c>
      <c r="D198" t="s">
        <v>210</v>
      </c>
      <c r="E198" s="8">
        <f t="shared" ref="E198:E261" si="26">SQRT(2)*IMABS(D198)/$K$1</f>
        <v>1.5191678640276535E-2</v>
      </c>
      <c r="F198" s="8"/>
      <c r="G198" s="5">
        <f t="shared" ref="G198:G261" si="27">E198^2</f>
        <v>2.3078709990943431E-4</v>
      </c>
      <c r="H198" s="5"/>
      <c r="I198" s="5">
        <f t="shared" si="23"/>
        <v>0.376953125</v>
      </c>
      <c r="J198" s="5"/>
      <c r="S198" s="8">
        <f t="shared" si="25"/>
        <v>-0.57579830238487339</v>
      </c>
      <c r="U198" s="5">
        <f t="shared" si="24"/>
        <v>4.5234375</v>
      </c>
      <c r="V198" s="5"/>
    </row>
    <row r="199" spans="1:22">
      <c r="B199" s="1" t="s">
        <v>2</v>
      </c>
      <c r="C199" s="1">
        <v>6.6</v>
      </c>
      <c r="D199" t="s">
        <v>211</v>
      </c>
      <c r="E199" s="8">
        <f t="shared" si="26"/>
        <v>2.1889221319560531E-2</v>
      </c>
      <c r="F199" s="8"/>
      <c r="G199" s="5">
        <f t="shared" si="27"/>
        <v>4.7913800997670327E-4</v>
      </c>
      <c r="H199" s="5"/>
      <c r="I199" s="5">
        <f t="shared" ref="I199:I261" si="28">I198+$K$7</f>
        <v>0.37890625</v>
      </c>
      <c r="J199" s="5"/>
      <c r="S199" s="8">
        <f t="shared" si="25"/>
        <v>-0.2542070017716504</v>
      </c>
      <c r="U199" s="5">
        <f t="shared" ref="U199:U261" si="29">U198+$W$7</f>
        <v>4.546875</v>
      </c>
      <c r="V199" s="5"/>
    </row>
    <row r="200" spans="1:22">
      <c r="B200" s="1" t="s">
        <v>3</v>
      </c>
      <c r="C200" s="1">
        <v>9.4</v>
      </c>
      <c r="D200" t="s">
        <v>212</v>
      </c>
      <c r="E200" s="8">
        <f t="shared" si="26"/>
        <v>1.4185394081077548E-2</v>
      </c>
      <c r="F200" s="8"/>
      <c r="G200" s="5">
        <f t="shared" si="27"/>
        <v>2.0122540523546993E-4</v>
      </c>
      <c r="H200" s="5"/>
      <c r="I200" s="5">
        <f t="shared" si="28"/>
        <v>0.380859375</v>
      </c>
      <c r="J200" s="5"/>
      <c r="S200" s="8">
        <f t="shared" ref="S200:S261" si="30">ATAN2(IMAGINARY(D200),IMREAL(D200))</f>
        <v>0.51466050205576241</v>
      </c>
      <c r="U200" s="5">
        <f t="shared" si="29"/>
        <v>4.5703125</v>
      </c>
      <c r="V200" s="5"/>
    </row>
    <row r="201" spans="1:22">
      <c r="B201" s="1" t="s">
        <v>4</v>
      </c>
      <c r="C201" s="1">
        <v>11.5</v>
      </c>
      <c r="D201" t="s">
        <v>213</v>
      </c>
      <c r="E201" s="8">
        <f t="shared" si="26"/>
        <v>9.307681317197368E-2</v>
      </c>
      <c r="F201" s="8"/>
      <c r="G201" s="5">
        <f t="shared" si="27"/>
        <v>8.6632931502504933E-3</v>
      </c>
      <c r="H201" s="5"/>
      <c r="I201" s="5">
        <f t="shared" si="28"/>
        <v>0.3828125</v>
      </c>
      <c r="J201" s="5"/>
      <c r="S201" s="8">
        <f t="shared" si="30"/>
        <v>-2.3287449442784367</v>
      </c>
      <c r="U201" s="5">
        <f t="shared" si="29"/>
        <v>4.59375</v>
      </c>
      <c r="V201" s="5"/>
    </row>
    <row r="202" spans="1:22">
      <c r="B202" s="1" t="s">
        <v>5</v>
      </c>
      <c r="C202" s="1">
        <v>15</v>
      </c>
      <c r="D202" t="s">
        <v>214</v>
      </c>
      <c r="E202" s="8">
        <f t="shared" si="26"/>
        <v>0.13979660179614345</v>
      </c>
      <c r="F202" s="8"/>
      <c r="G202" s="5">
        <f t="shared" si="27"/>
        <v>1.9543089873749499E-2</v>
      </c>
      <c r="H202" s="5"/>
      <c r="I202" s="5">
        <f t="shared" si="28"/>
        <v>0.384765625</v>
      </c>
      <c r="J202" s="5"/>
      <c r="S202" s="8">
        <f t="shared" si="30"/>
        <v>-2.4216503534929523</v>
      </c>
      <c r="U202" s="5">
        <f t="shared" si="29"/>
        <v>4.6171875</v>
      </c>
      <c r="V202" s="5"/>
    </row>
    <row r="203" spans="1:22">
      <c r="B203" s="1" t="s">
        <v>6</v>
      </c>
      <c r="C203" s="1">
        <v>15.4</v>
      </c>
      <c r="D203" t="s">
        <v>215</v>
      </c>
      <c r="E203" s="8">
        <f t="shared" si="26"/>
        <v>8.6774295867329196E-2</v>
      </c>
      <c r="F203" s="8"/>
      <c r="G203" s="5">
        <f t="shared" si="27"/>
        <v>7.5297784232707847E-3</v>
      </c>
      <c r="H203" s="5"/>
      <c r="I203" s="5">
        <f t="shared" si="28"/>
        <v>0.38671875</v>
      </c>
      <c r="J203" s="5"/>
      <c r="S203" s="8">
        <f t="shared" si="30"/>
        <v>-2.070221958262719</v>
      </c>
      <c r="U203" s="5">
        <f t="shared" si="29"/>
        <v>4.640625</v>
      </c>
      <c r="V203" s="5"/>
    </row>
    <row r="204" spans="1:22">
      <c r="B204" s="1" t="s">
        <v>7</v>
      </c>
      <c r="C204" s="1">
        <v>14.6</v>
      </c>
      <c r="D204" t="s">
        <v>216</v>
      </c>
      <c r="E204" s="8">
        <f t="shared" si="26"/>
        <v>8.3972966440969313E-2</v>
      </c>
      <c r="F204" s="8"/>
      <c r="G204" s="5">
        <f t="shared" si="27"/>
        <v>7.0514590928961582E-3</v>
      </c>
      <c r="H204" s="5"/>
      <c r="I204" s="5">
        <f t="shared" si="28"/>
        <v>0.388671875</v>
      </c>
      <c r="J204" s="5"/>
      <c r="S204" s="8">
        <f t="shared" si="30"/>
        <v>-1.6383724477046608</v>
      </c>
      <c r="U204" s="5">
        <f t="shared" si="29"/>
        <v>4.6640625</v>
      </c>
      <c r="V204" s="5"/>
    </row>
    <row r="205" spans="1:22">
      <c r="B205" s="1" t="s">
        <v>8</v>
      </c>
      <c r="C205" s="1">
        <v>13</v>
      </c>
      <c r="D205" t="s">
        <v>217</v>
      </c>
      <c r="E205" s="8">
        <f t="shared" si="26"/>
        <v>2.3804620348777613E-2</v>
      </c>
      <c r="F205" s="8"/>
      <c r="G205" s="5">
        <f t="shared" si="27"/>
        <v>5.6665994994943721E-4</v>
      </c>
      <c r="H205" s="5"/>
      <c r="I205" s="5">
        <f t="shared" si="28"/>
        <v>0.390625</v>
      </c>
      <c r="J205" s="5"/>
      <c r="S205" s="8">
        <f t="shared" si="30"/>
        <v>0.38810993895427454</v>
      </c>
      <c r="U205" s="5">
        <f t="shared" si="29"/>
        <v>4.6875</v>
      </c>
      <c r="V205" s="5"/>
    </row>
    <row r="206" spans="1:22">
      <c r="B206" s="1" t="s">
        <v>9</v>
      </c>
      <c r="C206" s="1">
        <v>8</v>
      </c>
      <c r="D206" t="s">
        <v>218</v>
      </c>
      <c r="E206" s="8">
        <f t="shared" si="26"/>
        <v>7.1380344229065196E-2</v>
      </c>
      <c r="F206" s="8"/>
      <c r="G206" s="5">
        <f t="shared" si="27"/>
        <v>5.095153542259841E-3</v>
      </c>
      <c r="H206" s="5"/>
      <c r="I206" s="5">
        <f t="shared" si="28"/>
        <v>0.392578125</v>
      </c>
      <c r="J206" s="5"/>
      <c r="S206" s="8">
        <f t="shared" si="30"/>
        <v>-1.6670241495826887</v>
      </c>
      <c r="U206" s="5">
        <f t="shared" si="29"/>
        <v>4.7109375</v>
      </c>
      <c r="V206" s="5"/>
    </row>
    <row r="207" spans="1:22">
      <c r="B207" s="1" t="s">
        <v>10</v>
      </c>
      <c r="C207" s="1">
        <v>4.2</v>
      </c>
      <c r="D207" t="s">
        <v>219</v>
      </c>
      <c r="E207" s="8">
        <f t="shared" si="26"/>
        <v>6.5951759713642824E-2</v>
      </c>
      <c r="F207" s="8"/>
      <c r="G207" s="5">
        <f t="shared" si="27"/>
        <v>4.3496346093260807E-3</v>
      </c>
      <c r="H207" s="5"/>
      <c r="I207" s="5">
        <f t="shared" si="28"/>
        <v>0.39453125</v>
      </c>
      <c r="J207" s="5"/>
      <c r="S207" s="8">
        <f t="shared" si="30"/>
        <v>-2.2047699566471044</v>
      </c>
      <c r="U207" s="5">
        <f t="shared" si="29"/>
        <v>4.734375</v>
      </c>
      <c r="V207" s="5"/>
    </row>
    <row r="208" spans="1:22">
      <c r="B208" s="1" t="s">
        <v>11</v>
      </c>
      <c r="C208" s="1">
        <v>4.5</v>
      </c>
      <c r="D208" t="s">
        <v>220</v>
      </c>
      <c r="E208" s="8">
        <f t="shared" si="26"/>
        <v>6.3592381395799008E-2</v>
      </c>
      <c r="F208" s="8"/>
      <c r="G208" s="5">
        <f t="shared" si="27"/>
        <v>4.0439909715887642E-3</v>
      </c>
      <c r="H208" s="5"/>
      <c r="I208" s="5">
        <f t="shared" si="28"/>
        <v>0.396484375</v>
      </c>
      <c r="J208" s="5"/>
      <c r="S208" s="8">
        <f t="shared" si="30"/>
        <v>-1.0563874880344712</v>
      </c>
      <c r="U208" s="5">
        <f t="shared" si="29"/>
        <v>4.7578125</v>
      </c>
      <c r="V208" s="5"/>
    </row>
    <row r="209" spans="1:22">
      <c r="A209">
        <v>1994</v>
      </c>
      <c r="B209" s="1" t="s">
        <v>0</v>
      </c>
      <c r="C209" s="1">
        <v>4.7</v>
      </c>
      <c r="D209" t="s">
        <v>221</v>
      </c>
      <c r="E209" s="8">
        <f t="shared" si="26"/>
        <v>6.32170553894469E-2</v>
      </c>
      <c r="F209" s="8"/>
      <c r="G209" s="5">
        <f t="shared" si="27"/>
        <v>3.9963960921123969E-3</v>
      </c>
      <c r="H209" s="5"/>
      <c r="I209" s="5">
        <f t="shared" si="28"/>
        <v>0.3984375</v>
      </c>
      <c r="J209" s="5"/>
      <c r="S209" s="8">
        <f t="shared" si="30"/>
        <v>-0.24988384769426655</v>
      </c>
      <c r="U209" s="5">
        <f t="shared" si="29"/>
        <v>4.78125</v>
      </c>
      <c r="V209" s="5"/>
    </row>
    <row r="210" spans="1:22">
      <c r="B210" s="1" t="s">
        <v>1</v>
      </c>
      <c r="C210" s="1">
        <v>2.4</v>
      </c>
      <c r="D210" t="s">
        <v>222</v>
      </c>
      <c r="E210" s="8">
        <f t="shared" si="26"/>
        <v>3.3087395778591641E-2</v>
      </c>
      <c r="F210" s="8"/>
      <c r="G210" s="5">
        <f t="shared" si="27"/>
        <v>1.0947757594091639E-3</v>
      </c>
      <c r="H210" s="5"/>
      <c r="I210" s="5">
        <f t="shared" si="28"/>
        <v>0.400390625</v>
      </c>
      <c r="J210" s="5"/>
      <c r="S210" s="8">
        <f t="shared" si="30"/>
        <v>0.67641402174031107</v>
      </c>
      <c r="U210" s="5">
        <f t="shared" si="29"/>
        <v>4.8046875</v>
      </c>
      <c r="V210" s="5"/>
    </row>
    <row r="211" spans="1:22">
      <c r="B211" s="1" t="s">
        <v>2</v>
      </c>
      <c r="C211" s="1">
        <v>7.1</v>
      </c>
      <c r="D211" t="s">
        <v>223</v>
      </c>
      <c r="E211" s="8">
        <f t="shared" si="26"/>
        <v>8.1963108251290301E-2</v>
      </c>
      <c r="F211" s="8"/>
      <c r="G211" s="5">
        <f t="shared" si="27"/>
        <v>6.7179511142127319E-3</v>
      </c>
      <c r="H211" s="5"/>
      <c r="I211" s="5">
        <f t="shared" si="28"/>
        <v>0.40234375</v>
      </c>
      <c r="J211" s="5"/>
      <c r="S211" s="8">
        <f t="shared" si="30"/>
        <v>-1.7454504152347332</v>
      </c>
      <c r="U211" s="5">
        <f t="shared" si="29"/>
        <v>4.828125</v>
      </c>
      <c r="V211" s="5"/>
    </row>
    <row r="212" spans="1:22">
      <c r="B212" s="1" t="s">
        <v>3</v>
      </c>
      <c r="C212" s="1">
        <v>8.1999999999999993</v>
      </c>
      <c r="D212" t="s">
        <v>224</v>
      </c>
      <c r="E212" s="8">
        <f t="shared" si="26"/>
        <v>8.8533857175002555E-3</v>
      </c>
      <c r="F212" s="8"/>
      <c r="G212" s="5">
        <f t="shared" si="27"/>
        <v>7.8382438662837509E-5</v>
      </c>
      <c r="H212" s="5"/>
      <c r="I212" s="5">
        <f t="shared" si="28"/>
        <v>0.404296875</v>
      </c>
      <c r="J212" s="5"/>
      <c r="S212" s="8">
        <f t="shared" si="30"/>
        <v>-1.7539090455631807</v>
      </c>
      <c r="U212" s="5">
        <f t="shared" si="29"/>
        <v>4.8515625</v>
      </c>
      <c r="V212" s="5"/>
    </row>
    <row r="213" spans="1:22">
      <c r="B213" s="1" t="s">
        <v>4</v>
      </c>
      <c r="C213" s="1">
        <v>10</v>
      </c>
      <c r="D213" t="s">
        <v>225</v>
      </c>
      <c r="E213" s="8">
        <f t="shared" si="26"/>
        <v>6.2542193054342457E-2</v>
      </c>
      <c r="F213" s="8"/>
      <c r="G213" s="5">
        <f t="shared" si="27"/>
        <v>3.9115259120466421E-3</v>
      </c>
      <c r="H213" s="5"/>
      <c r="I213" s="5">
        <f t="shared" si="28"/>
        <v>0.40625</v>
      </c>
      <c r="J213" s="5"/>
      <c r="S213" s="8">
        <f t="shared" si="30"/>
        <v>-0.42746166205517361</v>
      </c>
      <c r="U213" s="5">
        <f t="shared" si="29"/>
        <v>4.875</v>
      </c>
      <c r="V213" s="5"/>
    </row>
    <row r="214" spans="1:22">
      <c r="B214" s="1" t="s">
        <v>5</v>
      </c>
      <c r="C214" s="1">
        <v>14.9</v>
      </c>
      <c r="D214" t="s">
        <v>226</v>
      </c>
      <c r="E214" s="8">
        <f t="shared" si="26"/>
        <v>0.11756421058985494</v>
      </c>
      <c r="F214" s="8"/>
      <c r="G214" s="5">
        <f t="shared" si="27"/>
        <v>1.3821343611615761E-2</v>
      </c>
      <c r="H214" s="5"/>
      <c r="I214" s="5">
        <f t="shared" si="28"/>
        <v>0.408203125</v>
      </c>
      <c r="J214" s="5"/>
      <c r="S214" s="8">
        <f t="shared" si="30"/>
        <v>-1.4542268503564353</v>
      </c>
      <c r="U214" s="5">
        <f t="shared" si="29"/>
        <v>4.8984375</v>
      </c>
      <c r="V214" s="5"/>
    </row>
    <row r="215" spans="1:22">
      <c r="B215" s="1" t="s">
        <v>6</v>
      </c>
      <c r="C215" s="1">
        <v>18.3</v>
      </c>
      <c r="D215" t="s">
        <v>227</v>
      </c>
      <c r="E215" s="8">
        <f t="shared" si="26"/>
        <v>0.12061496148547431</v>
      </c>
      <c r="F215" s="8"/>
      <c r="G215" s="5">
        <f t="shared" si="27"/>
        <v>1.4547968934142451E-2</v>
      </c>
      <c r="H215" s="5"/>
      <c r="I215" s="5">
        <f t="shared" si="28"/>
        <v>0.41015625</v>
      </c>
      <c r="J215" s="5"/>
      <c r="S215" s="8">
        <f t="shared" si="30"/>
        <v>-6.6624246198731724E-2</v>
      </c>
      <c r="U215" s="5">
        <f t="shared" si="29"/>
        <v>4.921875</v>
      </c>
      <c r="V215" s="5"/>
    </row>
    <row r="216" spans="1:22">
      <c r="B216" s="1" t="s">
        <v>7</v>
      </c>
      <c r="C216" s="1">
        <v>15.7</v>
      </c>
      <c r="D216" t="s">
        <v>228</v>
      </c>
      <c r="E216" s="8">
        <f t="shared" si="26"/>
        <v>4.8476769636823507E-2</v>
      </c>
      <c r="F216" s="8"/>
      <c r="G216" s="5">
        <f t="shared" si="27"/>
        <v>2.3499971944216536E-3</v>
      </c>
      <c r="H216" s="5"/>
      <c r="I216" s="5">
        <f t="shared" si="28"/>
        <v>0.412109375</v>
      </c>
      <c r="J216" s="5"/>
      <c r="S216" s="8">
        <f t="shared" si="30"/>
        <v>-2.3565161261519556</v>
      </c>
      <c r="U216" s="5">
        <f t="shared" si="29"/>
        <v>4.9453125</v>
      </c>
      <c r="V216" s="5"/>
    </row>
    <row r="217" spans="1:22">
      <c r="B217" s="1" t="s">
        <v>8</v>
      </c>
      <c r="C217" s="1">
        <v>12.4</v>
      </c>
      <c r="D217" t="s">
        <v>229</v>
      </c>
      <c r="E217" s="8">
        <f t="shared" si="26"/>
        <v>0.10271185993583574</v>
      </c>
      <c r="F217" s="8"/>
      <c r="G217" s="5">
        <f t="shared" si="27"/>
        <v>1.054972617147874E-2</v>
      </c>
      <c r="H217" s="5"/>
      <c r="I217" s="5">
        <f t="shared" si="28"/>
        <v>0.4140625</v>
      </c>
      <c r="J217" s="5"/>
      <c r="S217" s="8">
        <f t="shared" si="30"/>
        <v>-2.625134700201754</v>
      </c>
      <c r="U217" s="5">
        <f t="shared" si="29"/>
        <v>4.96875</v>
      </c>
      <c r="V217" s="5"/>
    </row>
    <row r="218" spans="1:22">
      <c r="B218" s="1" t="s">
        <v>9</v>
      </c>
      <c r="C218" s="1">
        <v>9.6999999999999993</v>
      </c>
      <c r="D218" t="s">
        <v>230</v>
      </c>
      <c r="E218" s="8">
        <f t="shared" si="26"/>
        <v>9.0415739056408567E-2</v>
      </c>
      <c r="F218" s="8"/>
      <c r="G218" s="5">
        <f t="shared" si="27"/>
        <v>8.175005869116566E-3</v>
      </c>
      <c r="H218" s="5"/>
      <c r="I218" s="5">
        <f t="shared" si="28"/>
        <v>0.416015625</v>
      </c>
      <c r="J218" s="5"/>
      <c r="S218" s="8">
        <f t="shared" si="30"/>
        <v>-0.74685664598166557</v>
      </c>
      <c r="U218" s="5">
        <f t="shared" si="29"/>
        <v>4.9921875</v>
      </c>
      <c r="V218" s="5"/>
    </row>
    <row r="219" spans="1:22">
      <c r="B219" s="1" t="s">
        <v>10</v>
      </c>
      <c r="C219" s="1">
        <v>9.3000000000000007</v>
      </c>
      <c r="D219" t="s">
        <v>231</v>
      </c>
      <c r="E219" s="8">
        <f t="shared" si="26"/>
        <v>2.8946513388368553E-2</v>
      </c>
      <c r="F219" s="8"/>
      <c r="G219" s="5">
        <f t="shared" si="27"/>
        <v>8.3790063734299992E-4</v>
      </c>
      <c r="H219" s="5"/>
      <c r="I219" s="5">
        <f t="shared" si="28"/>
        <v>0.41796875</v>
      </c>
      <c r="J219" s="5"/>
      <c r="S219" s="8">
        <f t="shared" si="30"/>
        <v>0.73168864881720719</v>
      </c>
      <c r="U219" s="5">
        <f t="shared" si="29"/>
        <v>5.015625</v>
      </c>
      <c r="V219" s="5"/>
    </row>
    <row r="220" spans="1:22">
      <c r="B220" s="1" t="s">
        <v>11</v>
      </c>
      <c r="C220" s="1">
        <v>6.1</v>
      </c>
      <c r="D220" t="s">
        <v>232</v>
      </c>
      <c r="E220" s="8">
        <f t="shared" si="26"/>
        <v>7.859930521198967E-2</v>
      </c>
      <c r="F220" s="8"/>
      <c r="G220" s="5">
        <f t="shared" si="27"/>
        <v>6.1778507798075062E-3</v>
      </c>
      <c r="H220" s="5"/>
      <c r="I220" s="5">
        <f t="shared" si="28"/>
        <v>0.419921875</v>
      </c>
      <c r="J220" s="5"/>
      <c r="S220" s="8">
        <f t="shared" si="30"/>
        <v>3.1169507106809058</v>
      </c>
      <c r="U220" s="5">
        <f t="shared" si="29"/>
        <v>5.0390625</v>
      </c>
      <c r="V220" s="5"/>
    </row>
    <row r="221" spans="1:22">
      <c r="A221">
        <v>1995</v>
      </c>
      <c r="B221" s="1" t="s">
        <v>0</v>
      </c>
      <c r="C221" s="1">
        <v>4.0999999999999996</v>
      </c>
      <c r="D221" t="s">
        <v>233</v>
      </c>
      <c r="E221" s="8">
        <f t="shared" si="26"/>
        <v>5.767888891844454E-2</v>
      </c>
      <c r="F221" s="8"/>
      <c r="G221" s="5">
        <f t="shared" si="27"/>
        <v>3.3268542268662642E-3</v>
      </c>
      <c r="H221" s="5"/>
      <c r="I221" s="5">
        <f t="shared" si="28"/>
        <v>0.421875</v>
      </c>
      <c r="J221" s="5"/>
      <c r="S221" s="8">
        <f t="shared" si="30"/>
        <v>-2.9204132251713149</v>
      </c>
      <c r="U221" s="5">
        <f t="shared" si="29"/>
        <v>5.0625</v>
      </c>
      <c r="V221" s="5"/>
    </row>
    <row r="222" spans="1:22">
      <c r="B222" s="1" t="s">
        <v>1</v>
      </c>
      <c r="C222" s="1">
        <v>6</v>
      </c>
      <c r="D222" t="s">
        <v>234</v>
      </c>
      <c r="E222" s="8">
        <f t="shared" si="26"/>
        <v>5.5780642494317134E-2</v>
      </c>
      <c r="F222" s="8"/>
      <c r="G222" s="5">
        <f t="shared" si="27"/>
        <v>3.1114800770788184E-3</v>
      </c>
      <c r="H222" s="5"/>
      <c r="I222" s="5">
        <f t="shared" si="28"/>
        <v>0.423828125</v>
      </c>
      <c r="J222" s="5"/>
      <c r="S222" s="8">
        <f t="shared" si="30"/>
        <v>-0.73504772279447195</v>
      </c>
      <c r="U222" s="5">
        <f t="shared" si="29"/>
        <v>5.0859375</v>
      </c>
      <c r="V222" s="5"/>
    </row>
    <row r="223" spans="1:22">
      <c r="B223" s="1" t="s">
        <v>2</v>
      </c>
      <c r="C223" s="1">
        <v>5.3</v>
      </c>
      <c r="D223" t="s">
        <v>235</v>
      </c>
      <c r="E223" s="8">
        <f t="shared" si="26"/>
        <v>4.9279854292738727E-2</v>
      </c>
      <c r="F223" s="8"/>
      <c r="G223" s="5">
        <f t="shared" si="27"/>
        <v>2.4285040391135593E-3</v>
      </c>
      <c r="H223" s="5"/>
      <c r="I223" s="5">
        <f t="shared" si="28"/>
        <v>0.42578125</v>
      </c>
      <c r="J223" s="5"/>
      <c r="S223" s="8">
        <f t="shared" si="30"/>
        <v>0.17893751767590205</v>
      </c>
      <c r="U223" s="5">
        <f t="shared" si="29"/>
        <v>5.109375</v>
      </c>
      <c r="V223" s="5"/>
    </row>
    <row r="224" spans="1:22">
      <c r="B224" s="1" t="s">
        <v>3</v>
      </c>
      <c r="C224" s="1">
        <v>9.1999999999999993</v>
      </c>
      <c r="D224" t="s">
        <v>236</v>
      </c>
      <c r="E224" s="8">
        <f t="shared" si="26"/>
        <v>9.7643921595265443E-2</v>
      </c>
      <c r="F224" s="8"/>
      <c r="G224" s="5">
        <f t="shared" si="27"/>
        <v>9.5343354245023444E-3</v>
      </c>
      <c r="H224" s="5"/>
      <c r="I224" s="5">
        <f t="shared" si="28"/>
        <v>0.427734375</v>
      </c>
      <c r="J224" s="5"/>
      <c r="S224" s="8">
        <f t="shared" si="30"/>
        <v>-0.76732168500807907</v>
      </c>
      <c r="U224" s="5">
        <f t="shared" si="29"/>
        <v>5.1328125</v>
      </c>
      <c r="V224" s="5"/>
    </row>
    <row r="225" spans="1:22">
      <c r="B225" s="1" t="s">
        <v>4</v>
      </c>
      <c r="C225" s="1">
        <v>12.1</v>
      </c>
      <c r="D225" t="s">
        <v>237</v>
      </c>
      <c r="E225" s="8">
        <f t="shared" si="26"/>
        <v>9.8629810516478192E-2</v>
      </c>
      <c r="F225" s="8"/>
      <c r="G225" s="5">
        <f t="shared" si="27"/>
        <v>9.7278395225163915E-3</v>
      </c>
      <c r="H225" s="5"/>
      <c r="I225" s="5">
        <f t="shared" si="28"/>
        <v>0.4296875</v>
      </c>
      <c r="J225" s="5"/>
      <c r="S225" s="8">
        <f t="shared" si="30"/>
        <v>1.2129886582118035</v>
      </c>
      <c r="U225" s="5">
        <f t="shared" si="29"/>
        <v>5.15625</v>
      </c>
      <c r="V225" s="5"/>
    </row>
    <row r="226" spans="1:22">
      <c r="B226" s="1" t="s">
        <v>5</v>
      </c>
      <c r="C226" s="1">
        <v>14.5</v>
      </c>
      <c r="D226" t="s">
        <v>238</v>
      </c>
      <c r="E226" s="8">
        <f t="shared" si="26"/>
        <v>9.2622997379099167E-2</v>
      </c>
      <c r="F226" s="8"/>
      <c r="G226" s="5">
        <f t="shared" si="27"/>
        <v>8.5790196434886116E-3</v>
      </c>
      <c r="H226" s="5"/>
      <c r="I226" s="5">
        <f t="shared" si="28"/>
        <v>0.431640625</v>
      </c>
      <c r="J226" s="5"/>
      <c r="S226" s="8">
        <f t="shared" si="30"/>
        <v>2.1967812532894833</v>
      </c>
      <c r="U226" s="5">
        <f t="shared" si="29"/>
        <v>5.1796875</v>
      </c>
      <c r="V226" s="5"/>
    </row>
    <row r="227" spans="1:22">
      <c r="B227" s="1" t="s">
        <v>6</v>
      </c>
      <c r="C227" s="1">
        <v>19.2</v>
      </c>
      <c r="D227" t="s">
        <v>239</v>
      </c>
      <c r="E227" s="8">
        <f t="shared" si="26"/>
        <v>2.8523571321111121E-2</v>
      </c>
      <c r="F227" s="8"/>
      <c r="G227" s="5">
        <f t="shared" si="27"/>
        <v>8.1359412091051289E-4</v>
      </c>
      <c r="H227" s="5"/>
      <c r="I227" s="5">
        <f t="shared" si="28"/>
        <v>0.43359375</v>
      </c>
      <c r="J227" s="5"/>
      <c r="S227" s="8">
        <f t="shared" si="30"/>
        <v>-3.0350048549713473</v>
      </c>
      <c r="U227" s="5">
        <f t="shared" si="29"/>
        <v>5.203125</v>
      </c>
      <c r="V227" s="5"/>
    </row>
    <row r="228" spans="1:22">
      <c r="B228" s="1" t="s">
        <v>7</v>
      </c>
      <c r="C228" s="1">
        <v>19.3</v>
      </c>
      <c r="D228" t="s">
        <v>240</v>
      </c>
      <c r="E228" s="8">
        <f t="shared" si="26"/>
        <v>3.7088308196086286E-2</v>
      </c>
      <c r="F228" s="8"/>
      <c r="G228" s="5">
        <f t="shared" si="27"/>
        <v>1.3755426048478812E-3</v>
      </c>
      <c r="H228" s="5"/>
      <c r="I228" s="5">
        <f t="shared" si="28"/>
        <v>0.435546875</v>
      </c>
      <c r="J228" s="5"/>
      <c r="S228" s="8">
        <f t="shared" si="30"/>
        <v>0.47119092226291986</v>
      </c>
      <c r="U228" s="5">
        <f t="shared" si="29"/>
        <v>5.2265625</v>
      </c>
      <c r="V228" s="5"/>
    </row>
    <row r="229" spans="1:22">
      <c r="B229" s="1" t="s">
        <v>8</v>
      </c>
      <c r="C229" s="1">
        <v>14</v>
      </c>
      <c r="D229" t="s">
        <v>241</v>
      </c>
      <c r="E229" s="8">
        <f t="shared" si="26"/>
        <v>6.9730288483947342E-2</v>
      </c>
      <c r="F229" s="8"/>
      <c r="G229" s="5">
        <f t="shared" si="27"/>
        <v>4.8623131320545193E-3</v>
      </c>
      <c r="H229" s="5"/>
      <c r="I229" s="5">
        <f t="shared" si="28"/>
        <v>0.4375</v>
      </c>
      <c r="J229" s="5"/>
      <c r="S229" s="8">
        <f t="shared" si="30"/>
        <v>0.56727866666373739</v>
      </c>
      <c r="U229" s="5">
        <f t="shared" si="29"/>
        <v>5.25</v>
      </c>
      <c r="V229" s="5"/>
    </row>
    <row r="230" spans="1:22">
      <c r="B230" s="1" t="s">
        <v>9</v>
      </c>
      <c r="C230" s="1">
        <v>12.9</v>
      </c>
      <c r="D230" t="s">
        <v>242</v>
      </c>
      <c r="E230" s="8">
        <f t="shared" si="26"/>
        <v>0.11150790161687087</v>
      </c>
      <c r="F230" s="8"/>
      <c r="G230" s="5">
        <f t="shared" si="27"/>
        <v>1.2434012122997752E-2</v>
      </c>
      <c r="H230" s="5"/>
      <c r="I230" s="5">
        <f t="shared" si="28"/>
        <v>0.439453125</v>
      </c>
      <c r="J230" s="5"/>
      <c r="S230" s="8">
        <f t="shared" si="30"/>
        <v>-1.8795091420104295</v>
      </c>
      <c r="U230" s="5">
        <f t="shared" si="29"/>
        <v>5.2734375</v>
      </c>
      <c r="V230" s="5"/>
    </row>
    <row r="231" spans="1:22">
      <c r="B231" s="1" t="s">
        <v>10</v>
      </c>
      <c r="C231" s="1">
        <v>7.7</v>
      </c>
      <c r="D231" t="s">
        <v>243</v>
      </c>
      <c r="E231" s="8">
        <f t="shared" si="26"/>
        <v>2.0426869617088415E-2</v>
      </c>
      <c r="F231" s="8"/>
      <c r="G231" s="5">
        <f t="shared" si="27"/>
        <v>4.1725700235352984E-4</v>
      </c>
      <c r="H231" s="5"/>
      <c r="I231" s="5">
        <f t="shared" si="28"/>
        <v>0.44140625</v>
      </c>
      <c r="J231" s="5"/>
      <c r="S231" s="8">
        <f t="shared" si="30"/>
        <v>2.7141154878465472</v>
      </c>
      <c r="U231" s="5">
        <f t="shared" si="29"/>
        <v>5.296875</v>
      </c>
      <c r="V231" s="5"/>
    </row>
    <row r="232" spans="1:22">
      <c r="B232" s="1" t="s">
        <v>11</v>
      </c>
      <c r="C232" s="1">
        <v>2.1</v>
      </c>
      <c r="D232" t="s">
        <v>244</v>
      </c>
      <c r="E232" s="8">
        <f t="shared" si="26"/>
        <v>2.0170529829338937E-2</v>
      </c>
      <c r="F232" s="8"/>
      <c r="G232" s="5">
        <f t="shared" si="27"/>
        <v>4.0685027359625188E-4</v>
      </c>
      <c r="H232" s="5"/>
      <c r="I232" s="5">
        <f t="shared" si="28"/>
        <v>0.443359375</v>
      </c>
      <c r="J232" s="5"/>
      <c r="S232" s="8">
        <f t="shared" si="30"/>
        <v>-2.1335455090566358</v>
      </c>
      <c r="U232" s="5">
        <f t="shared" si="29"/>
        <v>5.3203125</v>
      </c>
      <c r="V232" s="5"/>
    </row>
    <row r="233" spans="1:22">
      <c r="A233">
        <v>1996</v>
      </c>
      <c r="B233" s="1" t="s">
        <v>0</v>
      </c>
      <c r="C233" s="1">
        <v>3.6</v>
      </c>
      <c r="D233" t="s">
        <v>245</v>
      </c>
      <c r="E233" s="8">
        <f t="shared" si="26"/>
        <v>6.7605688743248446E-2</v>
      </c>
      <c r="F233" s="8"/>
      <c r="G233" s="5">
        <f t="shared" si="27"/>
        <v>4.5705291504489895E-3</v>
      </c>
      <c r="H233" s="5"/>
      <c r="I233" s="5">
        <f t="shared" si="28"/>
        <v>0.4453125</v>
      </c>
      <c r="J233" s="5"/>
      <c r="S233" s="8">
        <f t="shared" si="30"/>
        <v>0.18480521915305848</v>
      </c>
      <c r="U233" s="5">
        <f t="shared" si="29"/>
        <v>5.34375</v>
      </c>
      <c r="V233" s="5"/>
    </row>
    <row r="234" spans="1:22">
      <c r="B234" s="1" t="s">
        <v>1</v>
      </c>
      <c r="C234" s="1">
        <v>2.7</v>
      </c>
      <c r="D234" t="s">
        <v>246</v>
      </c>
      <c r="E234" s="8">
        <f t="shared" si="26"/>
        <v>8.2039677266790054E-2</v>
      </c>
      <c r="F234" s="8"/>
      <c r="G234" s="5">
        <f t="shared" si="27"/>
        <v>6.7305086460390691E-3</v>
      </c>
      <c r="H234" s="5"/>
      <c r="I234" s="5">
        <f t="shared" si="28"/>
        <v>0.447265625</v>
      </c>
      <c r="J234" s="5"/>
      <c r="S234" s="8">
        <f t="shared" si="30"/>
        <v>2.230451397566843</v>
      </c>
      <c r="U234" s="5">
        <f t="shared" si="29"/>
        <v>5.3671875</v>
      </c>
      <c r="V234" s="5"/>
    </row>
    <row r="235" spans="1:22">
      <c r="B235" s="1" t="s">
        <v>2</v>
      </c>
      <c r="C235" s="1">
        <v>4</v>
      </c>
      <c r="D235" t="s">
        <v>247</v>
      </c>
      <c r="E235" s="8">
        <f t="shared" si="26"/>
        <v>7.1389181272509067E-2</v>
      </c>
      <c r="F235" s="8"/>
      <c r="G235" s="5">
        <f t="shared" si="27"/>
        <v>5.0964152027591593E-3</v>
      </c>
      <c r="H235" s="5"/>
      <c r="I235" s="5">
        <f t="shared" si="28"/>
        <v>0.44921875</v>
      </c>
      <c r="J235" s="5"/>
      <c r="S235" s="8">
        <f t="shared" si="30"/>
        <v>-2.8573339085793323</v>
      </c>
      <c r="U235" s="5">
        <f t="shared" si="29"/>
        <v>5.390625</v>
      </c>
      <c r="V235" s="5"/>
    </row>
    <row r="236" spans="1:22">
      <c r="B236" s="1" t="s">
        <v>3</v>
      </c>
      <c r="C236" s="1">
        <v>8.4</v>
      </c>
      <c r="D236" t="s">
        <v>248</v>
      </c>
      <c r="E236" s="8">
        <f t="shared" si="26"/>
        <v>0.11770325083660561</v>
      </c>
      <c r="F236" s="8"/>
      <c r="G236" s="5">
        <f t="shared" si="27"/>
        <v>1.38540552575049E-2</v>
      </c>
      <c r="H236" s="5"/>
      <c r="I236" s="5">
        <f t="shared" si="28"/>
        <v>0.451171875</v>
      </c>
      <c r="J236" s="5"/>
      <c r="S236" s="8">
        <f t="shared" si="30"/>
        <v>-0.69579941735354423</v>
      </c>
      <c r="U236" s="5">
        <f t="shared" si="29"/>
        <v>5.4140625</v>
      </c>
      <c r="V236" s="5"/>
    </row>
    <row r="237" spans="1:22">
      <c r="B237" s="1" t="s">
        <v>4</v>
      </c>
      <c r="C237" s="1">
        <v>9.4</v>
      </c>
      <c r="D237" t="s">
        <v>249</v>
      </c>
      <c r="E237" s="8">
        <f t="shared" si="26"/>
        <v>2.5852838744099407E-2</v>
      </c>
      <c r="F237" s="8"/>
      <c r="G237" s="5">
        <f t="shared" si="27"/>
        <v>6.6836927112840741E-4</v>
      </c>
      <c r="H237" s="5"/>
      <c r="I237" s="5">
        <f t="shared" si="28"/>
        <v>0.453125</v>
      </c>
      <c r="J237" s="5"/>
      <c r="S237" s="8">
        <f t="shared" si="30"/>
        <v>-2.8992107713028235</v>
      </c>
      <c r="U237" s="5">
        <f t="shared" si="29"/>
        <v>5.4375</v>
      </c>
      <c r="V237" s="5"/>
    </row>
    <row r="238" spans="1:22">
      <c r="B238" s="1" t="s">
        <v>5</v>
      </c>
      <c r="C238" s="1">
        <v>14.7</v>
      </c>
      <c r="D238" t="s">
        <v>250</v>
      </c>
      <c r="E238" s="8">
        <f t="shared" si="26"/>
        <v>4.6561458837746157E-2</v>
      </c>
      <c r="F238" s="8"/>
      <c r="G238" s="5">
        <f t="shared" si="27"/>
        <v>2.1679694490991299E-3</v>
      </c>
      <c r="H238" s="5"/>
      <c r="I238" s="5">
        <f t="shared" si="28"/>
        <v>0.455078125</v>
      </c>
      <c r="J238" s="5"/>
      <c r="S238" s="8">
        <f t="shared" si="30"/>
        <v>0.80097063076700392</v>
      </c>
      <c r="U238" s="5">
        <f t="shared" si="29"/>
        <v>5.4609375</v>
      </c>
      <c r="V238" s="5"/>
    </row>
    <row r="239" spans="1:22">
      <c r="B239" s="1" t="s">
        <v>6</v>
      </c>
      <c r="C239" s="1">
        <v>16.899999999999999</v>
      </c>
      <c r="D239" t="s">
        <v>251</v>
      </c>
      <c r="E239" s="8">
        <f t="shared" si="26"/>
        <v>7.5411638689948268E-2</v>
      </c>
      <c r="F239" s="8"/>
      <c r="G239" s="5">
        <f t="shared" si="27"/>
        <v>5.6869152499033028E-3</v>
      </c>
      <c r="H239" s="5"/>
      <c r="I239" s="5">
        <f t="shared" si="28"/>
        <v>0.45703125</v>
      </c>
      <c r="J239" s="5"/>
      <c r="S239" s="8">
        <f t="shared" si="30"/>
        <v>-0.50421623012394923</v>
      </c>
      <c r="U239" s="5">
        <f t="shared" si="29"/>
        <v>5.484375</v>
      </c>
      <c r="V239" s="5"/>
    </row>
    <row r="240" spans="1:22">
      <c r="B240" s="1" t="s">
        <v>7</v>
      </c>
      <c r="C240" s="1">
        <v>17</v>
      </c>
      <c r="D240" t="s">
        <v>252</v>
      </c>
      <c r="E240" s="8">
        <f t="shared" si="26"/>
        <v>7.2618527295262317E-2</v>
      </c>
      <c r="F240" s="8"/>
      <c r="G240" s="5">
        <f t="shared" si="27"/>
        <v>5.2734505065327583E-3</v>
      </c>
      <c r="H240" s="5"/>
      <c r="I240" s="5">
        <f t="shared" si="28"/>
        <v>0.458984375</v>
      </c>
      <c r="J240" s="5"/>
      <c r="S240" s="8">
        <f t="shared" si="30"/>
        <v>-0.28788421668307457</v>
      </c>
      <c r="U240" s="5">
        <f t="shared" si="29"/>
        <v>5.5078125</v>
      </c>
      <c r="V240" s="5"/>
    </row>
    <row r="241" spans="1:22">
      <c r="B241" s="1" t="s">
        <v>8</v>
      </c>
      <c r="C241" s="1">
        <v>13.5</v>
      </c>
      <c r="D241" t="s">
        <v>253</v>
      </c>
      <c r="E241" s="8">
        <f t="shared" si="26"/>
        <v>5.3574112404313666E-2</v>
      </c>
      <c r="F241" s="8"/>
      <c r="G241" s="5">
        <f t="shared" si="27"/>
        <v>2.8701855199100355E-3</v>
      </c>
      <c r="H241" s="5"/>
      <c r="I241" s="5">
        <f t="shared" si="28"/>
        <v>0.4609375</v>
      </c>
      <c r="J241" s="5"/>
      <c r="S241" s="8">
        <f t="shared" si="30"/>
        <v>-3.0582749677205325</v>
      </c>
      <c r="U241" s="5">
        <f t="shared" si="29"/>
        <v>5.53125</v>
      </c>
      <c r="V241" s="5"/>
    </row>
    <row r="242" spans="1:22">
      <c r="B242" s="1" t="s">
        <v>9</v>
      </c>
      <c r="C242" s="1">
        <v>11.3</v>
      </c>
      <c r="D242" t="s">
        <v>254</v>
      </c>
      <c r="E242" s="8">
        <f t="shared" si="26"/>
        <v>8.1503462623587764E-2</v>
      </c>
      <c r="F242" s="8"/>
      <c r="G242" s="5">
        <f t="shared" si="27"/>
        <v>6.6428144196345679E-3</v>
      </c>
      <c r="H242" s="5"/>
      <c r="I242" s="5">
        <f t="shared" si="28"/>
        <v>0.462890625</v>
      </c>
      <c r="J242" s="5"/>
      <c r="S242" s="8">
        <f t="shared" si="30"/>
        <v>3.035504580148265</v>
      </c>
      <c r="U242" s="5">
        <f t="shared" si="29"/>
        <v>5.5546875</v>
      </c>
      <c r="V242" s="5"/>
    </row>
    <row r="243" spans="1:22">
      <c r="B243" s="1" t="s">
        <v>10</v>
      </c>
      <c r="C243" s="1">
        <v>5.7</v>
      </c>
      <c r="D243" t="s">
        <v>255</v>
      </c>
      <c r="E243" s="8">
        <f t="shared" si="26"/>
        <v>6.8832400542329211E-2</v>
      </c>
      <c r="F243" s="8"/>
      <c r="G243" s="5">
        <f t="shared" si="27"/>
        <v>4.7378993644196423E-3</v>
      </c>
      <c r="H243" s="5"/>
      <c r="I243" s="5">
        <f t="shared" si="28"/>
        <v>0.46484375</v>
      </c>
      <c r="J243" s="5"/>
      <c r="S243" s="8">
        <f t="shared" si="30"/>
        <v>-2.6335039884747196</v>
      </c>
      <c r="U243" s="5">
        <f t="shared" si="29"/>
        <v>5.578125</v>
      </c>
      <c r="V243" s="5"/>
    </row>
    <row r="244" spans="1:22">
      <c r="B244" s="1" t="s">
        <v>11</v>
      </c>
      <c r="C244" s="1">
        <v>2.8</v>
      </c>
      <c r="D244" t="s">
        <v>256</v>
      </c>
      <c r="E244" s="8">
        <f t="shared" si="26"/>
        <v>2.7870200703704592E-2</v>
      </c>
      <c r="F244" s="8"/>
      <c r="G244" s="5">
        <f t="shared" si="27"/>
        <v>7.7674808726477598E-4</v>
      </c>
      <c r="H244" s="5"/>
      <c r="I244" s="5">
        <f t="shared" si="28"/>
        <v>0.466796875</v>
      </c>
      <c r="J244" s="5"/>
      <c r="S244" s="8">
        <f t="shared" si="30"/>
        <v>-2.0766413264833643</v>
      </c>
      <c r="U244" s="5">
        <f t="shared" si="29"/>
        <v>5.6015625</v>
      </c>
      <c r="V244" s="5"/>
    </row>
    <row r="245" spans="1:22">
      <c r="A245">
        <v>1997</v>
      </c>
      <c r="B245" s="1" t="s">
        <v>0</v>
      </c>
      <c r="C245" s="1">
        <v>2.6</v>
      </c>
      <c r="D245" t="s">
        <v>257</v>
      </c>
      <c r="E245" s="8">
        <f t="shared" si="26"/>
        <v>6.6125678024454237E-2</v>
      </c>
      <c r="F245" s="8"/>
      <c r="G245" s="5">
        <f t="shared" si="27"/>
        <v>4.3726052941937899E-3</v>
      </c>
      <c r="H245" s="5"/>
      <c r="I245" s="5">
        <f t="shared" si="28"/>
        <v>0.46875</v>
      </c>
      <c r="J245" s="5"/>
      <c r="S245" s="8">
        <f t="shared" si="30"/>
        <v>-1.1445846435748968</v>
      </c>
      <c r="U245" s="5">
        <f t="shared" si="29"/>
        <v>5.625</v>
      </c>
      <c r="V245" s="5"/>
    </row>
    <row r="246" spans="1:22">
      <c r="B246" s="1" t="s">
        <v>1</v>
      </c>
      <c r="C246" s="1">
        <v>6.5</v>
      </c>
      <c r="D246" t="s">
        <v>258</v>
      </c>
      <c r="E246" s="8">
        <f t="shared" si="26"/>
        <v>6.0036976099649919E-2</v>
      </c>
      <c r="F246" s="8"/>
      <c r="G246" s="5">
        <f t="shared" si="27"/>
        <v>3.6044384991899357E-3</v>
      </c>
      <c r="H246" s="5"/>
      <c r="I246" s="5">
        <f t="shared" si="28"/>
        <v>0.470703125</v>
      </c>
      <c r="J246" s="5"/>
      <c r="S246" s="8">
        <f t="shared" si="30"/>
        <v>-0.23215217831413268</v>
      </c>
      <c r="U246" s="5">
        <f t="shared" si="29"/>
        <v>5.6484375</v>
      </c>
      <c r="V246" s="5"/>
    </row>
    <row r="247" spans="1:22">
      <c r="B247" s="1" t="s">
        <v>2</v>
      </c>
      <c r="C247" s="1">
        <v>8.6999999999999993</v>
      </c>
      <c r="D247" t="s">
        <v>259</v>
      </c>
      <c r="E247" s="8">
        <f t="shared" si="26"/>
        <v>5.551547349068469E-2</v>
      </c>
      <c r="F247" s="8"/>
      <c r="G247" s="5">
        <f t="shared" si="27"/>
        <v>3.0819677968949148E-3</v>
      </c>
      <c r="H247" s="5"/>
      <c r="I247" s="5">
        <f t="shared" si="28"/>
        <v>0.47265625</v>
      </c>
      <c r="J247" s="5"/>
      <c r="S247" s="8">
        <f t="shared" si="30"/>
        <v>-1.4191450464416628</v>
      </c>
      <c r="U247" s="5">
        <f t="shared" si="29"/>
        <v>5.671875</v>
      </c>
      <c r="V247" s="5"/>
    </row>
    <row r="248" spans="1:22">
      <c r="B248" s="1" t="s">
        <v>3</v>
      </c>
      <c r="C248" s="1">
        <v>9.1999999999999993</v>
      </c>
      <c r="D248" t="s">
        <v>260</v>
      </c>
      <c r="E248" s="8">
        <f t="shared" si="26"/>
        <v>7.6401628597001378E-2</v>
      </c>
      <c r="F248" s="8"/>
      <c r="G248" s="5">
        <f t="shared" si="27"/>
        <v>5.8372088522741384E-3</v>
      </c>
      <c r="H248" s="5"/>
      <c r="I248" s="5">
        <f t="shared" si="28"/>
        <v>0.474609375</v>
      </c>
      <c r="J248" s="5"/>
      <c r="S248" s="8">
        <f t="shared" si="30"/>
        <v>-2.4873826557227385</v>
      </c>
      <c r="U248" s="5">
        <f t="shared" si="29"/>
        <v>5.6953125</v>
      </c>
      <c r="V248" s="5"/>
    </row>
    <row r="249" spans="1:22">
      <c r="B249" s="1" t="s">
        <v>4</v>
      </c>
      <c r="C249" s="1">
        <v>11.7</v>
      </c>
      <c r="D249" t="s">
        <v>261</v>
      </c>
      <c r="E249" s="8">
        <f t="shared" si="26"/>
        <v>7.8992733290064038E-2</v>
      </c>
      <c r="F249" s="8"/>
      <c r="G249" s="5">
        <f t="shared" si="27"/>
        <v>6.2398519126351916E-3</v>
      </c>
      <c r="H249" s="5"/>
      <c r="I249" s="5">
        <f t="shared" si="28"/>
        <v>0.4765625</v>
      </c>
      <c r="J249" s="5"/>
      <c r="S249" s="8">
        <f t="shared" si="30"/>
        <v>-1.2088393407475475</v>
      </c>
      <c r="U249" s="5">
        <f t="shared" si="29"/>
        <v>5.71875</v>
      </c>
      <c r="V249" s="5"/>
    </row>
    <row r="250" spans="1:22">
      <c r="B250" s="1" t="s">
        <v>5</v>
      </c>
      <c r="C250" s="1">
        <v>13.8</v>
      </c>
      <c r="D250" t="s">
        <v>262</v>
      </c>
      <c r="E250" s="8">
        <f t="shared" si="26"/>
        <v>6.1738568349680806E-2</v>
      </c>
      <c r="F250" s="8"/>
      <c r="G250" s="5">
        <f t="shared" si="27"/>
        <v>3.8116508218682087E-3</v>
      </c>
      <c r="H250" s="5"/>
      <c r="I250" s="5">
        <f t="shared" si="28"/>
        <v>0.478515625</v>
      </c>
      <c r="J250" s="5"/>
      <c r="S250" s="8">
        <f t="shared" si="30"/>
        <v>-0.59511447631447889</v>
      </c>
      <c r="U250" s="5">
        <f t="shared" si="29"/>
        <v>5.7421875</v>
      </c>
      <c r="V250" s="5"/>
    </row>
    <row r="251" spans="1:22">
      <c r="B251" s="1" t="s">
        <v>6</v>
      </c>
      <c r="C251" s="1">
        <v>17.100000000000001</v>
      </c>
      <c r="D251" t="s">
        <v>263</v>
      </c>
      <c r="E251" s="8">
        <f t="shared" si="26"/>
        <v>0.11366473997738778</v>
      </c>
      <c r="F251" s="8"/>
      <c r="G251" s="5">
        <f t="shared" si="27"/>
        <v>1.2919673114127176E-2</v>
      </c>
      <c r="H251" s="5"/>
      <c r="I251" s="5">
        <f t="shared" si="28"/>
        <v>0.48046875</v>
      </c>
      <c r="J251" s="5"/>
      <c r="S251" s="8">
        <f t="shared" si="30"/>
        <v>0.38330239931363796</v>
      </c>
      <c r="U251" s="5">
        <f t="shared" si="29"/>
        <v>5.765625</v>
      </c>
      <c r="V251" s="5"/>
    </row>
    <row r="252" spans="1:22">
      <c r="B252" s="1" t="s">
        <v>7</v>
      </c>
      <c r="C252" s="1">
        <v>18.8</v>
      </c>
      <c r="D252" t="s">
        <v>264</v>
      </c>
      <c r="E252" s="8">
        <f t="shared" si="26"/>
        <v>1.5507053943731976E-2</v>
      </c>
      <c r="F252" s="8"/>
      <c r="G252" s="5">
        <f t="shared" si="27"/>
        <v>2.4046872201381343E-4</v>
      </c>
      <c r="H252" s="5"/>
      <c r="I252" s="5">
        <f t="shared" si="28"/>
        <v>0.482421875</v>
      </c>
      <c r="J252" s="5"/>
      <c r="S252" s="8">
        <f t="shared" si="30"/>
        <v>-2.2980659882603649</v>
      </c>
      <c r="U252" s="5">
        <f t="shared" si="29"/>
        <v>5.7890625</v>
      </c>
      <c r="V252" s="5"/>
    </row>
    <row r="253" spans="1:22">
      <c r="B253" s="1" t="s">
        <v>8</v>
      </c>
      <c r="C253" s="1">
        <v>13.9</v>
      </c>
      <c r="D253" t="s">
        <v>265</v>
      </c>
      <c r="E253" s="8">
        <f t="shared" si="26"/>
        <v>4.1209314775588528E-2</v>
      </c>
      <c r="F253" s="8"/>
      <c r="G253" s="5">
        <f t="shared" si="27"/>
        <v>1.6982076242735389E-3</v>
      </c>
      <c r="H253" s="5"/>
      <c r="I253" s="5">
        <f t="shared" si="28"/>
        <v>0.484375</v>
      </c>
      <c r="J253" s="5"/>
      <c r="S253" s="8">
        <f t="shared" si="30"/>
        <v>0.93363495099443039</v>
      </c>
      <c r="U253" s="5">
        <f t="shared" si="29"/>
        <v>5.8125</v>
      </c>
      <c r="V253" s="5"/>
    </row>
    <row r="254" spans="1:22">
      <c r="B254" s="1" t="s">
        <v>9</v>
      </c>
      <c r="C254" s="1">
        <v>10</v>
      </c>
      <c r="D254" t="s">
        <v>266</v>
      </c>
      <c r="E254" s="8">
        <f t="shared" si="26"/>
        <v>4.0540756382885283E-2</v>
      </c>
      <c r="F254" s="8"/>
      <c r="G254" s="5">
        <f t="shared" si="27"/>
        <v>1.6435529280964538E-3</v>
      </c>
      <c r="H254" s="5"/>
      <c r="I254" s="5">
        <f t="shared" si="28"/>
        <v>0.486328125</v>
      </c>
      <c r="J254" s="5"/>
      <c r="S254" s="8">
        <f t="shared" si="30"/>
        <v>-2.9837294791917244</v>
      </c>
      <c r="U254" s="5">
        <f t="shared" si="29"/>
        <v>5.8359375</v>
      </c>
      <c r="V254" s="5"/>
    </row>
    <row r="255" spans="1:22">
      <c r="B255" s="1" t="s">
        <v>10</v>
      </c>
      <c r="C255" s="1">
        <v>8.3000000000000007</v>
      </c>
      <c r="D255" t="s">
        <v>267</v>
      </c>
      <c r="E255" s="8">
        <f t="shared" si="26"/>
        <v>4.0969670545465867E-2</v>
      </c>
      <c r="F255" s="8"/>
      <c r="G255" s="5">
        <f t="shared" si="27"/>
        <v>1.6785139046040134E-3</v>
      </c>
      <c r="H255" s="5"/>
      <c r="I255" s="5">
        <f t="shared" si="28"/>
        <v>0.48828125</v>
      </c>
      <c r="J255" s="5"/>
      <c r="S255" s="8">
        <f t="shared" si="30"/>
        <v>1.9949857318341928</v>
      </c>
      <c r="U255" s="5">
        <f t="shared" si="29"/>
        <v>5.859375</v>
      </c>
      <c r="V255" s="5"/>
    </row>
    <row r="256" spans="1:22">
      <c r="B256" s="1" t="s">
        <v>11</v>
      </c>
      <c r="C256" s="1">
        <v>6.1</v>
      </c>
      <c r="D256" t="s">
        <v>268</v>
      </c>
      <c r="E256" s="8">
        <f t="shared" si="26"/>
        <v>0.1047321967270089</v>
      </c>
      <c r="F256" s="8"/>
      <c r="G256" s="5">
        <f t="shared" si="27"/>
        <v>1.0968833031264892E-2</v>
      </c>
      <c r="H256" s="5"/>
      <c r="I256" s="5">
        <f t="shared" si="28"/>
        <v>0.490234375</v>
      </c>
      <c r="J256" s="5"/>
      <c r="S256" s="8">
        <f t="shared" si="30"/>
        <v>-2.802717272355614</v>
      </c>
      <c r="U256" s="5">
        <f t="shared" si="29"/>
        <v>5.8828125</v>
      </c>
      <c r="V256" s="5"/>
    </row>
    <row r="257" spans="1:22">
      <c r="A257">
        <v>1998</v>
      </c>
      <c r="B257" s="1" t="s">
        <v>0</v>
      </c>
      <c r="C257" s="1">
        <v>5.0999999999999996</v>
      </c>
      <c r="D257" t="s">
        <v>269</v>
      </c>
      <c r="E257" s="8">
        <f t="shared" si="26"/>
        <v>9.0545767264202326E-2</v>
      </c>
      <c r="F257" s="8"/>
      <c r="G257" s="5">
        <f t="shared" si="27"/>
        <v>8.198535969463093E-3</v>
      </c>
      <c r="H257" s="5"/>
      <c r="I257" s="5">
        <f t="shared" si="28"/>
        <v>0.4921875</v>
      </c>
      <c r="J257" s="5"/>
      <c r="S257" s="8">
        <f t="shared" si="30"/>
        <v>-0.94962363074611855</v>
      </c>
      <c r="U257" s="5">
        <f t="shared" si="29"/>
        <v>5.90625</v>
      </c>
      <c r="V257" s="5"/>
    </row>
    <row r="258" spans="1:22">
      <c r="B258" s="1" t="s">
        <v>1</v>
      </c>
      <c r="C258" s="1">
        <v>8.3000000000000007</v>
      </c>
      <c r="D258" t="s">
        <v>270</v>
      </c>
      <c r="E258" s="8">
        <f t="shared" si="26"/>
        <v>4.5792532062509765E-2</v>
      </c>
      <c r="F258" s="8"/>
      <c r="G258" s="5">
        <f t="shared" si="27"/>
        <v>2.096955992695985E-3</v>
      </c>
      <c r="H258" s="5"/>
      <c r="I258" s="5">
        <f t="shared" si="28"/>
        <v>0.494140625</v>
      </c>
      <c r="J258" s="5"/>
      <c r="S258" s="8">
        <f t="shared" si="30"/>
        <v>-0.54490630061943102</v>
      </c>
      <c r="U258" s="5">
        <f t="shared" si="29"/>
        <v>5.9296875</v>
      </c>
      <c r="V258" s="5"/>
    </row>
    <row r="259" spans="1:22">
      <c r="B259" s="1" t="s">
        <v>2</v>
      </c>
      <c r="C259" s="1">
        <v>8.1</v>
      </c>
      <c r="D259" t="s">
        <v>271</v>
      </c>
      <c r="E259" s="8">
        <f t="shared" si="26"/>
        <v>3.8143038289184118E-2</v>
      </c>
      <c r="F259" s="8"/>
      <c r="G259" s="5">
        <f t="shared" si="27"/>
        <v>1.4548913699301658E-3</v>
      </c>
      <c r="H259" s="5"/>
      <c r="I259" s="5">
        <f t="shared" si="28"/>
        <v>0.49609375</v>
      </c>
      <c r="J259" s="5"/>
      <c r="S259" s="8">
        <f t="shared" si="30"/>
        <v>-0.57297911817364489</v>
      </c>
      <c r="U259" s="5">
        <f t="shared" si="29"/>
        <v>5.953125</v>
      </c>
      <c r="V259" s="5"/>
    </row>
    <row r="260" spans="1:22">
      <c r="B260" s="1" t="s">
        <v>3</v>
      </c>
      <c r="C260" s="1">
        <v>7.8</v>
      </c>
      <c r="D260" t="s">
        <v>272</v>
      </c>
      <c r="E260" s="8">
        <f t="shared" si="26"/>
        <v>4.1553688327199925E-2</v>
      </c>
      <c r="F260" s="8"/>
      <c r="G260" s="5">
        <f t="shared" si="27"/>
        <v>1.7267090135940713E-3</v>
      </c>
      <c r="H260" s="5"/>
      <c r="I260" s="5">
        <f t="shared" si="28"/>
        <v>0.498046875</v>
      </c>
      <c r="J260" s="5"/>
      <c r="S260" s="8">
        <f t="shared" si="30"/>
        <v>-1.0692557625031596</v>
      </c>
      <c r="U260" s="5">
        <f t="shared" si="29"/>
        <v>5.9765625</v>
      </c>
      <c r="V260" s="5"/>
    </row>
    <row r="261" spans="1:22">
      <c r="B261" s="1" t="s">
        <v>4</v>
      </c>
      <c r="C261" s="1">
        <v>13</v>
      </c>
      <c r="D261" t="s">
        <v>273</v>
      </c>
      <c r="E261" s="8">
        <f t="shared" si="26"/>
        <v>6.7948542254644528E-2</v>
      </c>
      <c r="F261" s="8"/>
      <c r="G261" s="5">
        <f t="shared" si="27"/>
        <v>4.6170043945312133E-3</v>
      </c>
      <c r="H261" s="5"/>
      <c r="I261" s="5">
        <f t="shared" si="28"/>
        <v>0.5</v>
      </c>
      <c r="J261" s="5"/>
      <c r="S261" s="8">
        <f t="shared" si="30"/>
        <v>1.5707963267948966</v>
      </c>
      <c r="U261" s="5">
        <f t="shared" si="29"/>
        <v>6</v>
      </c>
      <c r="V261" s="5"/>
    </row>
    <row r="262" spans="1:22">
      <c r="B262" s="1" t="s">
        <v>5</v>
      </c>
      <c r="C262" s="1">
        <v>14</v>
      </c>
      <c r="D262" t="s">
        <v>274</v>
      </c>
      <c r="E262" s="8">
        <f t="shared" ref="E262:E325" si="31">SQRT(2)*IMABS(D262)/$K$1</f>
        <v>4.1553688327200231E-2</v>
      </c>
      <c r="F262" s="8"/>
      <c r="G262" s="5"/>
      <c r="H262" s="5"/>
      <c r="I262" s="5"/>
      <c r="J262" s="5"/>
    </row>
    <row r="263" spans="1:22">
      <c r="B263" s="1" t="s">
        <v>6</v>
      </c>
      <c r="C263" s="1">
        <v>15.7</v>
      </c>
      <c r="D263" t="s">
        <v>275</v>
      </c>
      <c r="E263" s="8">
        <f t="shared" si="31"/>
        <v>3.8143038289184222E-2</v>
      </c>
      <c r="F263" s="8"/>
      <c r="G263" s="5"/>
      <c r="H263" s="5"/>
      <c r="I263" s="5"/>
      <c r="J263" s="5"/>
    </row>
    <row r="264" spans="1:22">
      <c r="B264" s="1" t="s">
        <v>7</v>
      </c>
      <c r="C264" s="1">
        <v>16.100000000000001</v>
      </c>
      <c r="D264" t="s">
        <v>276</v>
      </c>
      <c r="E264" s="8">
        <f t="shared" si="31"/>
        <v>4.5792532062509612E-2</v>
      </c>
      <c r="F264" s="8"/>
      <c r="G264" s="5"/>
      <c r="H264" s="5"/>
      <c r="I264" s="5"/>
      <c r="J264" s="5"/>
    </row>
    <row r="265" spans="1:22">
      <c r="B265" s="1" t="s">
        <v>8</v>
      </c>
      <c r="C265" s="1">
        <v>14.6</v>
      </c>
      <c r="D265" t="s">
        <v>277</v>
      </c>
      <c r="E265" s="8">
        <f t="shared" si="31"/>
        <v>9.0545767264202381E-2</v>
      </c>
      <c r="F265" s="8"/>
      <c r="G265" s="5"/>
      <c r="H265" s="5"/>
      <c r="I265" s="5"/>
      <c r="J265" s="5"/>
    </row>
    <row r="266" spans="1:22">
      <c r="B266" s="1" t="s">
        <v>9</v>
      </c>
      <c r="C266" s="1">
        <v>10.1</v>
      </c>
      <c r="D266" t="s">
        <v>278</v>
      </c>
      <c r="E266" s="8">
        <f t="shared" si="31"/>
        <v>0.10473219672700845</v>
      </c>
      <c r="F266" s="8"/>
      <c r="G266" s="5"/>
      <c r="H266" s="5"/>
      <c r="I266" s="5"/>
      <c r="J266" s="5"/>
    </row>
    <row r="267" spans="1:22">
      <c r="B267" s="1" t="s">
        <v>10</v>
      </c>
      <c r="C267" s="1">
        <v>6.2</v>
      </c>
      <c r="D267" t="s">
        <v>279</v>
      </c>
      <c r="E267" s="8">
        <f t="shared" si="31"/>
        <v>4.096967054546588E-2</v>
      </c>
      <c r="F267" s="8"/>
      <c r="G267" s="5"/>
      <c r="H267" s="5"/>
      <c r="I267" s="5"/>
      <c r="J267" s="5"/>
    </row>
    <row r="268" spans="1:22">
      <c r="B268" s="1" t="s">
        <v>11</v>
      </c>
      <c r="C268" s="1">
        <v>5.5</v>
      </c>
      <c r="D268" t="s">
        <v>280</v>
      </c>
      <c r="E268" s="8">
        <f t="shared" si="31"/>
        <v>4.0540756382885262E-2</v>
      </c>
      <c r="F268" s="8"/>
      <c r="G268" s="5"/>
      <c r="H268" s="5"/>
      <c r="I268" s="5"/>
      <c r="J268" s="5"/>
    </row>
    <row r="269" spans="1:22">
      <c r="A269">
        <v>1999</v>
      </c>
      <c r="B269" s="1" t="s">
        <v>0</v>
      </c>
      <c r="C269" s="1">
        <v>5.4</v>
      </c>
      <c r="D269" t="s">
        <v>281</v>
      </c>
      <c r="E269" s="8">
        <f t="shared" si="31"/>
        <v>4.1209314775588604E-2</v>
      </c>
      <c r="F269" s="8"/>
      <c r="G269" s="5"/>
      <c r="H269" s="5"/>
      <c r="I269" s="5"/>
      <c r="J269" s="5"/>
    </row>
    <row r="270" spans="1:22">
      <c r="B270" s="1" t="s">
        <v>1</v>
      </c>
      <c r="C270" s="1">
        <v>5.4</v>
      </c>
      <c r="D270" t="s">
        <v>282</v>
      </c>
      <c r="E270" s="8">
        <f t="shared" si="31"/>
        <v>1.5507053943731933E-2</v>
      </c>
      <c r="F270" s="8"/>
      <c r="G270" s="5"/>
      <c r="H270" s="5"/>
      <c r="I270" s="5"/>
      <c r="J270" s="5"/>
    </row>
    <row r="271" spans="1:22">
      <c r="B271" s="1" t="s">
        <v>2</v>
      </c>
      <c r="C271" s="1">
        <v>7.5</v>
      </c>
      <c r="D271" t="s">
        <v>283</v>
      </c>
      <c r="E271" s="8">
        <f t="shared" si="31"/>
        <v>0.11366473997738769</v>
      </c>
      <c r="F271" s="8"/>
      <c r="G271" s="5"/>
      <c r="H271" s="5"/>
      <c r="I271" s="5"/>
      <c r="J271" s="5"/>
    </row>
    <row r="272" spans="1:22">
      <c r="B272" s="1" t="s">
        <v>3</v>
      </c>
      <c r="C272" s="1">
        <v>9.8000000000000007</v>
      </c>
      <c r="D272" t="s">
        <v>284</v>
      </c>
      <c r="E272" s="8">
        <f t="shared" si="31"/>
        <v>6.1738568349681201E-2</v>
      </c>
      <c r="F272" s="8"/>
      <c r="G272" s="5"/>
      <c r="H272" s="5"/>
      <c r="I272" s="5"/>
      <c r="J272" s="5"/>
    </row>
    <row r="273" spans="1:10">
      <c r="B273" s="1" t="s">
        <v>4</v>
      </c>
      <c r="C273" s="1">
        <v>13.5</v>
      </c>
      <c r="D273" t="s">
        <v>285</v>
      </c>
      <c r="E273" s="8">
        <f t="shared" si="31"/>
        <v>7.8992733290064204E-2</v>
      </c>
      <c r="F273" s="8"/>
      <c r="G273" s="5"/>
      <c r="H273" s="5"/>
      <c r="I273" s="5"/>
      <c r="J273" s="5"/>
    </row>
    <row r="274" spans="1:10">
      <c r="B274" s="1" t="s">
        <v>5</v>
      </c>
      <c r="C274" s="1">
        <v>13.8</v>
      </c>
      <c r="D274" t="s">
        <v>286</v>
      </c>
      <c r="E274" s="8">
        <f t="shared" si="31"/>
        <v>7.6401628597001045E-2</v>
      </c>
      <c r="F274" s="8"/>
      <c r="G274" s="5"/>
      <c r="H274" s="5"/>
      <c r="I274" s="5"/>
      <c r="J274" s="5"/>
    </row>
    <row r="275" spans="1:10">
      <c r="B275" s="1" t="s">
        <v>6</v>
      </c>
      <c r="C275" s="1">
        <v>18.3</v>
      </c>
      <c r="D275" t="s">
        <v>287</v>
      </c>
      <c r="E275" s="8">
        <f t="shared" si="31"/>
        <v>5.551547349068435E-2</v>
      </c>
      <c r="F275" s="8"/>
      <c r="G275" s="5"/>
      <c r="H275" s="5"/>
      <c r="I275" s="5"/>
      <c r="J275" s="5"/>
    </row>
    <row r="276" spans="1:10">
      <c r="B276" s="1" t="s">
        <v>7</v>
      </c>
      <c r="C276" s="1">
        <v>16.100000000000001</v>
      </c>
      <c r="D276" t="s">
        <v>288</v>
      </c>
      <c r="E276" s="8">
        <f t="shared" si="31"/>
        <v>6.0036976099649975E-2</v>
      </c>
      <c r="F276" s="8"/>
      <c r="G276" s="5"/>
      <c r="H276" s="5"/>
      <c r="I276" s="5"/>
      <c r="J276" s="5"/>
    </row>
    <row r="277" spans="1:10">
      <c r="B277" s="1" t="s">
        <v>8</v>
      </c>
      <c r="C277" s="1">
        <v>15.9</v>
      </c>
      <c r="D277" t="s">
        <v>289</v>
      </c>
      <c r="E277" s="8">
        <f t="shared" si="31"/>
        <v>6.6125678024454057E-2</v>
      </c>
      <c r="F277" s="8"/>
      <c r="G277" s="5"/>
      <c r="H277" s="5"/>
      <c r="I277" s="5"/>
      <c r="J277" s="5"/>
    </row>
    <row r="278" spans="1:10">
      <c r="B278" s="1" t="s">
        <v>9</v>
      </c>
      <c r="C278" s="1">
        <v>10.9</v>
      </c>
      <c r="D278" t="s">
        <v>290</v>
      </c>
      <c r="E278" s="8">
        <f t="shared" si="31"/>
        <v>2.7870200703704582E-2</v>
      </c>
      <c r="F278" s="8"/>
      <c r="G278" s="5"/>
      <c r="H278" s="5"/>
      <c r="I278" s="5"/>
      <c r="J278" s="5"/>
    </row>
    <row r="279" spans="1:10">
      <c r="B279" s="1" t="s">
        <v>10</v>
      </c>
      <c r="C279" s="1">
        <v>7.9</v>
      </c>
      <c r="D279" t="s">
        <v>291</v>
      </c>
      <c r="E279" s="8">
        <f t="shared" si="31"/>
        <v>6.8832400542329072E-2</v>
      </c>
      <c r="F279" s="8"/>
      <c r="G279" s="5"/>
      <c r="H279" s="5"/>
      <c r="I279" s="5"/>
      <c r="J279" s="5"/>
    </row>
    <row r="280" spans="1:10">
      <c r="B280" s="1" t="s">
        <v>11</v>
      </c>
      <c r="C280" s="1">
        <v>4.5999999999999996</v>
      </c>
      <c r="D280" t="s">
        <v>292</v>
      </c>
      <c r="E280" s="8">
        <f t="shared" si="31"/>
        <v>8.1503462623587528E-2</v>
      </c>
      <c r="F280" s="8"/>
      <c r="G280" s="5"/>
      <c r="H280" s="5"/>
      <c r="I280" s="5"/>
      <c r="J280" s="5"/>
    </row>
    <row r="281" spans="1:10">
      <c r="A281">
        <v>2000</v>
      </c>
      <c r="B281" s="1" t="s">
        <v>0</v>
      </c>
      <c r="C281" s="1">
        <v>6</v>
      </c>
      <c r="D281" t="s">
        <v>293</v>
      </c>
      <c r="E281" s="8">
        <f t="shared" si="31"/>
        <v>5.3574112404313631E-2</v>
      </c>
      <c r="F281" s="8"/>
      <c r="G281" s="5"/>
      <c r="H281" s="5"/>
      <c r="I281" s="5"/>
      <c r="J281" s="5"/>
    </row>
    <row r="282" spans="1:10">
      <c r="B282" s="1" t="s">
        <v>1</v>
      </c>
      <c r="C282" s="1">
        <v>6.5</v>
      </c>
      <c r="D282" t="s">
        <v>294</v>
      </c>
      <c r="E282" s="8">
        <f t="shared" si="31"/>
        <v>7.2618527295261651E-2</v>
      </c>
      <c r="F282" s="8"/>
      <c r="G282" s="5"/>
      <c r="H282" s="5"/>
      <c r="I282" s="5"/>
      <c r="J282" s="5"/>
    </row>
    <row r="283" spans="1:10">
      <c r="B283" s="1" t="s">
        <v>2</v>
      </c>
      <c r="C283" s="1">
        <v>7.7</v>
      </c>
      <c r="D283" t="s">
        <v>295</v>
      </c>
      <c r="E283" s="8">
        <f t="shared" si="31"/>
        <v>7.5411638689948546E-2</v>
      </c>
      <c r="F283" s="8"/>
      <c r="G283" s="5"/>
      <c r="H283" s="5"/>
      <c r="I283" s="5"/>
      <c r="J283" s="5"/>
    </row>
    <row r="284" spans="1:10">
      <c r="B284" s="1" t="s">
        <v>3</v>
      </c>
      <c r="C284" s="1">
        <v>7.9</v>
      </c>
      <c r="D284" t="s">
        <v>296</v>
      </c>
      <c r="E284" s="8">
        <f t="shared" si="31"/>
        <v>4.6561458837746345E-2</v>
      </c>
      <c r="F284" s="8"/>
      <c r="G284" s="5"/>
      <c r="H284" s="5"/>
      <c r="I284" s="5"/>
      <c r="J284" s="5"/>
    </row>
    <row r="285" spans="1:10">
      <c r="B285" s="1" t="s">
        <v>4</v>
      </c>
      <c r="C285" s="1">
        <v>12.1</v>
      </c>
      <c r="D285" t="s">
        <v>297</v>
      </c>
      <c r="E285" s="8">
        <f t="shared" si="31"/>
        <v>2.5852838744099299E-2</v>
      </c>
      <c r="F285" s="8"/>
      <c r="G285" s="5"/>
      <c r="H285" s="5"/>
      <c r="I285" s="5"/>
      <c r="J285" s="5"/>
    </row>
    <row r="286" spans="1:10">
      <c r="B286" s="1" t="s">
        <v>5</v>
      </c>
      <c r="C286" s="1">
        <v>15.1</v>
      </c>
      <c r="D286" t="s">
        <v>298</v>
      </c>
      <c r="E286" s="8">
        <f t="shared" si="31"/>
        <v>0.11770325083660579</v>
      </c>
      <c r="F286" s="8"/>
      <c r="G286" s="5"/>
      <c r="H286" s="5"/>
      <c r="I286" s="5"/>
      <c r="J286" s="5"/>
    </row>
    <row r="287" spans="1:10">
      <c r="B287" s="1" t="s">
        <v>6</v>
      </c>
      <c r="C287" s="1">
        <v>15.6</v>
      </c>
      <c r="D287" t="s">
        <v>299</v>
      </c>
      <c r="E287" s="8">
        <f t="shared" si="31"/>
        <v>7.13891812725089E-2</v>
      </c>
      <c r="F287" s="8"/>
      <c r="G287" s="5"/>
      <c r="H287" s="5"/>
      <c r="I287" s="5"/>
      <c r="J287" s="5"/>
    </row>
    <row r="288" spans="1:10">
      <c r="B288" s="1" t="s">
        <v>7</v>
      </c>
      <c r="C288" s="1">
        <v>17.2</v>
      </c>
      <c r="D288" t="s">
        <v>300</v>
      </c>
      <c r="E288" s="8">
        <f t="shared" si="31"/>
        <v>8.2039677266789929E-2</v>
      </c>
      <c r="F288" s="8"/>
      <c r="G288" s="5"/>
      <c r="H288" s="5"/>
      <c r="I288" s="5"/>
      <c r="J288" s="5"/>
    </row>
    <row r="289" spans="1:10">
      <c r="B289" s="1" t="s">
        <v>8</v>
      </c>
      <c r="C289" s="1">
        <v>14.6</v>
      </c>
      <c r="D289" t="s">
        <v>301</v>
      </c>
      <c r="E289" s="8">
        <f t="shared" si="31"/>
        <v>6.7605688743248626E-2</v>
      </c>
      <c r="F289" s="8"/>
      <c r="G289" s="5"/>
      <c r="H289" s="5"/>
      <c r="I289" s="5"/>
      <c r="J289" s="5"/>
    </row>
    <row r="290" spans="1:10">
      <c r="B290" s="1" t="s">
        <v>9</v>
      </c>
      <c r="C290" s="1">
        <v>10.1</v>
      </c>
      <c r="D290" t="s">
        <v>302</v>
      </c>
      <c r="E290" s="8">
        <f t="shared" si="31"/>
        <v>2.0170529829338688E-2</v>
      </c>
      <c r="F290" s="8"/>
      <c r="G290" s="5"/>
      <c r="H290" s="5"/>
      <c r="I290" s="5"/>
      <c r="J290" s="5"/>
    </row>
    <row r="291" spans="1:10">
      <c r="B291" s="1" t="s">
        <v>10</v>
      </c>
      <c r="C291" s="1">
        <v>6.7</v>
      </c>
      <c r="D291" t="s">
        <v>303</v>
      </c>
      <c r="E291" s="8">
        <f t="shared" si="31"/>
        <v>2.0426869617088523E-2</v>
      </c>
      <c r="F291" s="8"/>
      <c r="G291" s="5"/>
      <c r="H291" s="5"/>
      <c r="I291" s="5"/>
      <c r="J291" s="5"/>
    </row>
    <row r="292" spans="1:10">
      <c r="B292" s="1" t="s">
        <v>11</v>
      </c>
      <c r="C292" s="1">
        <v>5.5</v>
      </c>
      <c r="D292" t="s">
        <v>304</v>
      </c>
      <c r="E292" s="8">
        <f t="shared" si="31"/>
        <v>0.11150790161687058</v>
      </c>
      <c r="F292" s="8"/>
      <c r="G292" s="5"/>
      <c r="H292" s="5"/>
      <c r="I292" s="5"/>
      <c r="J292" s="5"/>
    </row>
    <row r="293" spans="1:10">
      <c r="A293">
        <v>2001</v>
      </c>
      <c r="B293" s="1" t="s">
        <v>0</v>
      </c>
      <c r="C293" s="1">
        <v>3</v>
      </c>
      <c r="D293" t="s">
        <v>305</v>
      </c>
      <c r="E293" s="8">
        <f t="shared" si="31"/>
        <v>6.9730288483947342E-2</v>
      </c>
      <c r="F293" s="8"/>
      <c r="G293" s="5"/>
      <c r="H293" s="5"/>
      <c r="I293" s="5"/>
      <c r="J293" s="5"/>
    </row>
    <row r="294" spans="1:10">
      <c r="B294" s="1" t="s">
        <v>1</v>
      </c>
      <c r="C294" s="1">
        <v>4.8</v>
      </c>
      <c r="D294" t="s">
        <v>306</v>
      </c>
      <c r="E294" s="8">
        <f t="shared" si="31"/>
        <v>3.708830819608646E-2</v>
      </c>
      <c r="F294" s="8"/>
      <c r="G294" s="5"/>
      <c r="H294" s="5"/>
      <c r="I294" s="5"/>
      <c r="J294" s="5"/>
    </row>
    <row r="295" spans="1:10">
      <c r="B295" s="1" t="s">
        <v>2</v>
      </c>
      <c r="C295" s="1">
        <v>4.8</v>
      </c>
      <c r="D295" t="s">
        <v>307</v>
      </c>
      <c r="E295" s="8">
        <f t="shared" si="31"/>
        <v>2.8523571321111094E-2</v>
      </c>
      <c r="F295" s="8"/>
      <c r="G295" s="5"/>
      <c r="H295" s="5"/>
      <c r="I295" s="5"/>
      <c r="J295" s="5"/>
    </row>
    <row r="296" spans="1:10">
      <c r="B296" s="1" t="s">
        <v>3</v>
      </c>
      <c r="C296" s="1">
        <v>6.7</v>
      </c>
      <c r="D296" t="s">
        <v>308</v>
      </c>
      <c r="E296" s="8">
        <f t="shared" si="31"/>
        <v>9.2622997379099459E-2</v>
      </c>
      <c r="F296" s="8"/>
      <c r="G296" s="5"/>
      <c r="H296" s="5"/>
      <c r="I296" s="5"/>
      <c r="J296" s="5"/>
    </row>
    <row r="297" spans="1:10">
      <c r="B297" s="1" t="s">
        <v>4</v>
      </c>
      <c r="C297" s="1">
        <v>13.1</v>
      </c>
      <c r="D297" t="s">
        <v>309</v>
      </c>
      <c r="E297" s="8">
        <f t="shared" si="31"/>
        <v>9.8629810516478386E-2</v>
      </c>
      <c r="F297" s="8"/>
      <c r="G297" s="5"/>
      <c r="H297" s="5"/>
      <c r="I297" s="5"/>
      <c r="J297" s="5"/>
    </row>
    <row r="298" spans="1:10">
      <c r="B298" s="1" t="s">
        <v>5</v>
      </c>
      <c r="C298" s="1">
        <v>14.6</v>
      </c>
      <c r="D298" t="s">
        <v>310</v>
      </c>
      <c r="E298" s="8">
        <f t="shared" si="31"/>
        <v>9.7643921595265054E-2</v>
      </c>
      <c r="F298" s="8"/>
      <c r="G298" s="5"/>
      <c r="H298" s="5"/>
      <c r="I298" s="5"/>
      <c r="J298" s="5"/>
    </row>
    <row r="299" spans="1:10">
      <c r="B299" s="1" t="s">
        <v>6</v>
      </c>
      <c r="C299" s="1">
        <v>17.600000000000001</v>
      </c>
      <c r="D299" t="s">
        <v>311</v>
      </c>
      <c r="E299" s="8">
        <f t="shared" si="31"/>
        <v>4.9279854292738665E-2</v>
      </c>
      <c r="F299" s="8"/>
      <c r="G299" s="5"/>
      <c r="H299" s="5"/>
      <c r="I299" s="5"/>
      <c r="J299" s="5"/>
    </row>
    <row r="300" spans="1:10">
      <c r="B300" s="1" t="s">
        <v>7</v>
      </c>
      <c r="C300" s="1">
        <v>16.899999999999999</v>
      </c>
      <c r="D300" t="s">
        <v>312</v>
      </c>
      <c r="E300" s="8">
        <f t="shared" si="31"/>
        <v>5.5780642494316753E-2</v>
      </c>
      <c r="F300" s="8"/>
      <c r="G300" s="5"/>
      <c r="H300" s="5"/>
      <c r="I300" s="5"/>
      <c r="J300" s="5"/>
    </row>
    <row r="301" spans="1:10">
      <c r="B301" s="1" t="s">
        <v>8</v>
      </c>
      <c r="C301" s="1">
        <v>13</v>
      </c>
      <c r="D301" t="s">
        <v>313</v>
      </c>
      <c r="E301" s="8">
        <f t="shared" si="31"/>
        <v>5.7678888918444353E-2</v>
      </c>
      <c r="F301" s="8"/>
      <c r="G301" s="5"/>
      <c r="H301" s="5"/>
      <c r="I301" s="5"/>
      <c r="J301" s="5"/>
    </row>
    <row r="302" spans="1:10">
      <c r="B302" s="1" t="s">
        <v>9</v>
      </c>
      <c r="C302" s="1">
        <v>13</v>
      </c>
      <c r="D302" t="s">
        <v>314</v>
      </c>
      <c r="E302" s="8">
        <f t="shared" si="31"/>
        <v>7.8599305211989698E-2</v>
      </c>
      <c r="F302" s="8"/>
      <c r="G302" s="5"/>
      <c r="H302" s="5"/>
      <c r="I302" s="5"/>
      <c r="J302" s="5"/>
    </row>
    <row r="303" spans="1:10">
      <c r="B303" s="1" t="s">
        <v>10</v>
      </c>
      <c r="C303" s="1">
        <v>7.9</v>
      </c>
      <c r="D303" t="s">
        <v>315</v>
      </c>
      <c r="E303" s="8">
        <f t="shared" si="31"/>
        <v>2.8946513388369809E-2</v>
      </c>
      <c r="F303" s="8"/>
      <c r="G303" s="5"/>
      <c r="H303" s="5"/>
      <c r="I303" s="5"/>
      <c r="J303" s="5"/>
    </row>
    <row r="304" spans="1:10">
      <c r="B304" s="1" t="s">
        <v>11</v>
      </c>
      <c r="C304" s="1">
        <v>3.7</v>
      </c>
      <c r="D304" t="s">
        <v>316</v>
      </c>
      <c r="E304" s="8">
        <f t="shared" si="31"/>
        <v>9.0415739056411801E-2</v>
      </c>
      <c r="F304" s="8"/>
      <c r="G304" s="5"/>
      <c r="H304" s="5"/>
      <c r="I304" s="5"/>
      <c r="J304" s="5"/>
    </row>
    <row r="305" spans="1:10">
      <c r="A305">
        <v>2002</v>
      </c>
      <c r="B305" s="1" t="s">
        <v>0</v>
      </c>
      <c r="C305" s="1">
        <v>5.4</v>
      </c>
      <c r="D305" t="s">
        <v>317</v>
      </c>
      <c r="E305" s="8">
        <f t="shared" si="31"/>
        <v>0.10271185993583612</v>
      </c>
      <c r="F305" s="8"/>
      <c r="G305" s="5"/>
      <c r="H305" s="5"/>
      <c r="I305" s="5"/>
      <c r="J305" s="5"/>
    </row>
    <row r="306" spans="1:10">
      <c r="B306" s="1" t="s">
        <v>1</v>
      </c>
      <c r="C306" s="1">
        <v>6.9</v>
      </c>
      <c r="D306" t="s">
        <v>318</v>
      </c>
      <c r="E306" s="8">
        <f t="shared" si="31"/>
        <v>4.8476769636823895E-2</v>
      </c>
      <c r="F306" s="8"/>
      <c r="G306" s="5"/>
      <c r="H306" s="5"/>
      <c r="I306" s="5"/>
      <c r="J306" s="5"/>
    </row>
    <row r="307" spans="1:10">
      <c r="B307" s="1" t="s">
        <v>2</v>
      </c>
      <c r="C307" s="1">
        <v>7.8</v>
      </c>
      <c r="D307" t="s">
        <v>319</v>
      </c>
      <c r="E307" s="8">
        <f t="shared" si="31"/>
        <v>0.12061496148547439</v>
      </c>
      <c r="F307" s="8"/>
      <c r="G307" s="5"/>
      <c r="H307" s="5"/>
      <c r="I307" s="5"/>
      <c r="J307" s="5"/>
    </row>
    <row r="308" spans="1:10">
      <c r="B308" s="1" t="s">
        <v>3</v>
      </c>
      <c r="C308" s="1">
        <v>9.4</v>
      </c>
      <c r="D308" t="s">
        <v>320</v>
      </c>
      <c r="E308" s="8">
        <f t="shared" si="31"/>
        <v>0.11756421058985514</v>
      </c>
      <c r="F308" s="8"/>
      <c r="G308" s="5"/>
      <c r="H308" s="5"/>
      <c r="I308" s="5"/>
      <c r="J308" s="5"/>
    </row>
    <row r="309" spans="1:10">
      <c r="B309" s="1" t="s">
        <v>4</v>
      </c>
      <c r="C309" s="1">
        <v>12.2</v>
      </c>
      <c r="D309" t="s">
        <v>321</v>
      </c>
      <c r="E309" s="8">
        <f t="shared" si="31"/>
        <v>6.2542193054342707E-2</v>
      </c>
      <c r="F309" s="8"/>
      <c r="G309" s="5"/>
      <c r="H309" s="5"/>
      <c r="I309" s="5"/>
      <c r="J309" s="5"/>
    </row>
    <row r="310" spans="1:10">
      <c r="B310" s="1" t="s">
        <v>5</v>
      </c>
      <c r="C310" s="1">
        <v>14.7</v>
      </c>
      <c r="D310" t="s">
        <v>322</v>
      </c>
      <c r="E310" s="8">
        <f t="shared" si="31"/>
        <v>8.8533857175004775E-3</v>
      </c>
      <c r="F310" s="8"/>
      <c r="G310" s="5"/>
      <c r="H310" s="5"/>
      <c r="I310" s="5"/>
      <c r="J310" s="5"/>
    </row>
    <row r="311" spans="1:10">
      <c r="B311" s="1" t="s">
        <v>6</v>
      </c>
      <c r="C311" s="1">
        <v>16</v>
      </c>
      <c r="D311" t="s">
        <v>323</v>
      </c>
      <c r="E311" s="8">
        <f t="shared" si="31"/>
        <v>8.1963108251290412E-2</v>
      </c>
      <c r="F311" s="8"/>
      <c r="G311" s="5"/>
      <c r="H311" s="5"/>
      <c r="I311" s="5"/>
      <c r="J311" s="5"/>
    </row>
    <row r="312" spans="1:10">
      <c r="B312" s="1" t="s">
        <v>7</v>
      </c>
      <c r="C312" s="1">
        <v>17</v>
      </c>
      <c r="D312" t="s">
        <v>324</v>
      </c>
      <c r="E312" s="8">
        <f t="shared" si="31"/>
        <v>3.3087395778591731E-2</v>
      </c>
      <c r="F312" s="8"/>
      <c r="G312" s="5"/>
      <c r="H312" s="5"/>
      <c r="I312" s="5"/>
      <c r="J312" s="5"/>
    </row>
    <row r="313" spans="1:10">
      <c r="B313" s="1" t="s">
        <v>8</v>
      </c>
      <c r="C313" s="1">
        <v>14.1</v>
      </c>
      <c r="D313" t="s">
        <v>325</v>
      </c>
      <c r="E313" s="8">
        <f t="shared" si="31"/>
        <v>6.3217055389446733E-2</v>
      </c>
      <c r="F313" s="8"/>
      <c r="G313" s="5"/>
      <c r="H313" s="5"/>
      <c r="I313" s="5"/>
      <c r="J313" s="5"/>
    </row>
    <row r="314" spans="1:10">
      <c r="B314" s="1" t="s">
        <v>9</v>
      </c>
      <c r="C314" s="1">
        <v>9.3000000000000007</v>
      </c>
      <c r="D314" t="s">
        <v>326</v>
      </c>
      <c r="E314" s="8">
        <f t="shared" si="31"/>
        <v>6.3592381395798508E-2</v>
      </c>
      <c r="F314" s="8"/>
      <c r="G314" s="5"/>
      <c r="H314" s="5"/>
      <c r="I314" s="5"/>
      <c r="J314" s="5"/>
    </row>
    <row r="315" spans="1:10">
      <c r="B315" s="1" t="s">
        <v>10</v>
      </c>
      <c r="C315" s="1">
        <v>7.7</v>
      </c>
      <c r="D315" t="s">
        <v>327</v>
      </c>
      <c r="E315" s="8">
        <f t="shared" si="31"/>
        <v>6.5951759713642824E-2</v>
      </c>
      <c r="F315" s="8"/>
      <c r="G315" s="5"/>
      <c r="H315" s="5"/>
      <c r="I315" s="5"/>
      <c r="J315" s="5"/>
    </row>
    <row r="316" spans="1:10">
      <c r="B316" s="1" t="s">
        <v>11</v>
      </c>
      <c r="C316" s="1">
        <v>4.9000000000000004</v>
      </c>
      <c r="D316" t="s">
        <v>328</v>
      </c>
      <c r="E316" s="8">
        <f t="shared" si="31"/>
        <v>7.1380344229065251E-2</v>
      </c>
      <c r="F316" s="8"/>
      <c r="G316" s="5"/>
      <c r="H316" s="5"/>
      <c r="I316" s="5"/>
      <c r="J316" s="5"/>
    </row>
    <row r="317" spans="1:10">
      <c r="A317">
        <v>2003</v>
      </c>
      <c r="B317" s="1" t="s">
        <v>0</v>
      </c>
      <c r="C317" s="1">
        <v>4.7</v>
      </c>
      <c r="D317" t="s">
        <v>329</v>
      </c>
      <c r="E317" s="8">
        <f t="shared" si="31"/>
        <v>2.3804620348777353E-2</v>
      </c>
      <c r="F317" s="8"/>
      <c r="G317" s="5"/>
      <c r="H317" s="5"/>
      <c r="I317" s="5"/>
      <c r="J317" s="5"/>
    </row>
    <row r="318" spans="1:10">
      <c r="B318" s="1" t="s">
        <v>1</v>
      </c>
      <c r="C318" s="1">
        <v>3.3</v>
      </c>
      <c r="D318" t="s">
        <v>330</v>
      </c>
      <c r="E318" s="8">
        <f t="shared" si="31"/>
        <v>8.397296644096934E-2</v>
      </c>
      <c r="F318" s="8"/>
      <c r="G318" s="5"/>
      <c r="H318" s="5"/>
      <c r="I318" s="5"/>
      <c r="J318" s="5"/>
    </row>
    <row r="319" spans="1:10">
      <c r="B319" s="1" t="s">
        <v>2</v>
      </c>
      <c r="C319" s="1">
        <v>7.6</v>
      </c>
      <c r="D319" t="s">
        <v>331</v>
      </c>
      <c r="E319" s="8">
        <f t="shared" si="31"/>
        <v>8.6774295867329224E-2</v>
      </c>
      <c r="F319" s="8"/>
      <c r="G319" s="5"/>
      <c r="H319" s="5"/>
      <c r="I319" s="5"/>
      <c r="J319" s="5"/>
    </row>
    <row r="320" spans="1:10">
      <c r="B320" s="1" t="s">
        <v>3</v>
      </c>
      <c r="C320" s="1">
        <v>9.8000000000000007</v>
      </c>
      <c r="D320" t="s">
        <v>332</v>
      </c>
      <c r="E320" s="8">
        <f t="shared" si="31"/>
        <v>0.13979660179614312</v>
      </c>
      <c r="F320" s="8"/>
      <c r="G320" s="5"/>
      <c r="H320" s="5"/>
      <c r="I320" s="5"/>
      <c r="J320" s="5"/>
    </row>
    <row r="321" spans="1:10">
      <c r="B321" s="1" t="s">
        <v>4</v>
      </c>
      <c r="C321" s="1">
        <v>12.2</v>
      </c>
      <c r="D321" t="s">
        <v>333</v>
      </c>
      <c r="E321" s="8">
        <f t="shared" si="31"/>
        <v>9.307681317197368E-2</v>
      </c>
      <c r="F321" s="8"/>
      <c r="G321" s="5"/>
      <c r="H321" s="5"/>
      <c r="I321" s="5"/>
      <c r="J321" s="5"/>
    </row>
    <row r="322" spans="1:10">
      <c r="B322" s="1" t="s">
        <v>5</v>
      </c>
      <c r="C322" s="1">
        <v>15.9</v>
      </c>
      <c r="D322" t="s">
        <v>334</v>
      </c>
      <c r="E322" s="8">
        <f t="shared" si="31"/>
        <v>1.4185394081077324E-2</v>
      </c>
      <c r="F322" s="8"/>
      <c r="G322" s="5"/>
      <c r="H322" s="5"/>
      <c r="I322" s="5"/>
      <c r="J322" s="5"/>
    </row>
    <row r="323" spans="1:10">
      <c r="B323" s="1" t="s">
        <v>6</v>
      </c>
      <c r="C323" s="1">
        <v>17.3</v>
      </c>
      <c r="D323" t="s">
        <v>335</v>
      </c>
      <c r="E323" s="8">
        <f t="shared" si="31"/>
        <v>2.1889221319560698E-2</v>
      </c>
      <c r="F323" s="8"/>
      <c r="G323" s="5"/>
      <c r="H323" s="5"/>
      <c r="I323" s="5"/>
      <c r="J323" s="5"/>
    </row>
    <row r="324" spans="1:10">
      <c r="B324" s="1" t="s">
        <v>7</v>
      </c>
      <c r="C324" s="1">
        <v>17.899999999999999</v>
      </c>
      <c r="D324" t="s">
        <v>336</v>
      </c>
      <c r="E324" s="8">
        <f t="shared" si="31"/>
        <v>1.5191678640276641E-2</v>
      </c>
      <c r="F324" s="8"/>
      <c r="G324" s="5"/>
      <c r="H324" s="5"/>
      <c r="I324" s="5"/>
      <c r="J324" s="5"/>
    </row>
    <row r="325" spans="1:10">
      <c r="B325" s="1" t="s">
        <v>8</v>
      </c>
      <c r="C325" s="1">
        <v>14.5</v>
      </c>
      <c r="D325" t="s">
        <v>337</v>
      </c>
      <c r="E325" s="8">
        <f t="shared" si="31"/>
        <v>8.8446455842087462E-2</v>
      </c>
      <c r="F325" s="8"/>
      <c r="G325" s="5"/>
      <c r="H325" s="5"/>
      <c r="I325" s="5"/>
      <c r="J325" s="5"/>
    </row>
    <row r="326" spans="1:10">
      <c r="B326" s="1" t="s">
        <v>9</v>
      </c>
      <c r="C326" s="1">
        <v>9.1999999999999993</v>
      </c>
      <c r="D326" t="s">
        <v>338</v>
      </c>
      <c r="E326" s="8">
        <f t="shared" ref="E326:E389" si="32">SQRT(2)*IMABS(D326)/$K$1</f>
        <v>1.6633453744208035E-2</v>
      </c>
      <c r="F326" s="8"/>
      <c r="G326" s="5"/>
      <c r="H326" s="5"/>
      <c r="I326" s="5"/>
      <c r="J326" s="5"/>
    </row>
    <row r="327" spans="1:10">
      <c r="B327" s="1" t="s">
        <v>10</v>
      </c>
      <c r="C327" s="1">
        <v>7.7</v>
      </c>
      <c r="D327" t="s">
        <v>339</v>
      </c>
      <c r="E327" s="8">
        <f t="shared" si="32"/>
        <v>0.11757949501006329</v>
      </c>
      <c r="F327" s="8"/>
      <c r="G327" s="5"/>
      <c r="H327" s="5"/>
      <c r="I327" s="5"/>
      <c r="J327" s="5"/>
    </row>
    <row r="328" spans="1:10">
      <c r="B328" s="1" t="s">
        <v>11</v>
      </c>
      <c r="C328" s="1">
        <v>4.8</v>
      </c>
      <c r="D328" t="s">
        <v>340</v>
      </c>
      <c r="E328" s="8">
        <f t="shared" si="32"/>
        <v>6.9468121137949909E-2</v>
      </c>
      <c r="F328" s="8"/>
      <c r="G328" s="5"/>
      <c r="H328" s="5"/>
      <c r="I328" s="5"/>
      <c r="J328" s="5"/>
    </row>
    <row r="329" spans="1:10">
      <c r="A329">
        <v>2004</v>
      </c>
      <c r="B329" s="1" t="s">
        <v>0</v>
      </c>
      <c r="C329" s="1">
        <v>5.0999999999999996</v>
      </c>
      <c r="D329" t="s">
        <v>341</v>
      </c>
      <c r="E329" s="8">
        <f t="shared" si="32"/>
        <v>3.8396489284528434E-2</v>
      </c>
      <c r="F329" s="8"/>
      <c r="G329" s="5"/>
      <c r="H329" s="5"/>
      <c r="I329" s="5"/>
      <c r="J329" s="5"/>
    </row>
    <row r="330" spans="1:10">
      <c r="B330" s="1" t="s">
        <v>1</v>
      </c>
      <c r="C330" s="1">
        <v>5.7</v>
      </c>
      <c r="D330" t="s">
        <v>342</v>
      </c>
      <c r="E330" s="8">
        <f t="shared" si="32"/>
        <v>0.12295239053783845</v>
      </c>
      <c r="F330" s="8"/>
      <c r="G330" s="5"/>
      <c r="H330" s="5"/>
      <c r="I330" s="5"/>
      <c r="J330" s="5"/>
    </row>
    <row r="331" spans="1:10">
      <c r="B331" s="1" t="s">
        <v>2</v>
      </c>
      <c r="C331" s="1">
        <v>6.6</v>
      </c>
      <c r="D331" t="s">
        <v>343</v>
      </c>
      <c r="E331" s="8">
        <f t="shared" si="32"/>
        <v>0.14096403170305208</v>
      </c>
      <c r="F331" s="8"/>
      <c r="G331" s="5"/>
      <c r="H331" s="5"/>
      <c r="I331" s="5"/>
      <c r="J331" s="5"/>
    </row>
    <row r="332" spans="1:10">
      <c r="B332" s="1" t="s">
        <v>3</v>
      </c>
      <c r="C332" s="1">
        <v>9.8000000000000007</v>
      </c>
      <c r="D332" t="s">
        <v>344</v>
      </c>
      <c r="E332" s="8">
        <f t="shared" si="32"/>
        <v>9.2355310811358324E-2</v>
      </c>
      <c r="F332" s="8"/>
      <c r="G332" s="5"/>
      <c r="H332" s="5"/>
      <c r="I332" s="5"/>
      <c r="J332" s="5"/>
    </row>
    <row r="333" spans="1:10">
      <c r="B333" s="1" t="s">
        <v>4</v>
      </c>
      <c r="C333" s="1">
        <v>12.7</v>
      </c>
      <c r="D333" t="s">
        <v>345</v>
      </c>
      <c r="E333" s="8">
        <f t="shared" si="32"/>
        <v>7.9532694058044057E-2</v>
      </c>
      <c r="F333" s="8"/>
      <c r="G333" s="5"/>
      <c r="H333" s="5"/>
      <c r="I333" s="5"/>
      <c r="J333" s="5"/>
    </row>
    <row r="334" spans="1:10">
      <c r="B334" s="1" t="s">
        <v>5</v>
      </c>
      <c r="C334" s="1">
        <v>15.4</v>
      </c>
      <c r="D334" t="s">
        <v>346</v>
      </c>
      <c r="E334" s="8">
        <f t="shared" si="32"/>
        <v>9.4306489795568424E-2</v>
      </c>
      <c r="F334" s="8"/>
      <c r="G334" s="5"/>
      <c r="H334" s="5"/>
      <c r="I334" s="5"/>
      <c r="J334" s="5"/>
    </row>
    <row r="335" spans="1:10">
      <c r="B335" s="1" t="s">
        <v>6</v>
      </c>
      <c r="C335" s="1">
        <v>15.9</v>
      </c>
      <c r="D335" t="s">
        <v>347</v>
      </c>
      <c r="E335" s="8">
        <f t="shared" si="32"/>
        <v>5.848691903880833E-2</v>
      </c>
      <c r="F335" s="8"/>
      <c r="G335" s="5"/>
      <c r="H335" s="5"/>
      <c r="I335" s="5"/>
      <c r="J335" s="5"/>
    </row>
    <row r="336" spans="1:10">
      <c r="B336" s="1" t="s">
        <v>7</v>
      </c>
      <c r="C336" s="1">
        <v>17.3</v>
      </c>
      <c r="D336" t="s">
        <v>348</v>
      </c>
      <c r="E336" s="8">
        <f t="shared" si="32"/>
        <v>1.6867164397799263E-2</v>
      </c>
      <c r="F336" s="8"/>
      <c r="G336" s="5"/>
      <c r="H336" s="5"/>
      <c r="I336" s="5"/>
      <c r="J336" s="5"/>
    </row>
    <row r="337" spans="1:10">
      <c r="B337" s="1" t="s">
        <v>8</v>
      </c>
      <c r="C337" s="1">
        <v>14.8</v>
      </c>
      <c r="D337" t="s">
        <v>349</v>
      </c>
      <c r="E337" s="8">
        <f t="shared" si="32"/>
        <v>4.8934906778089218E-2</v>
      </c>
      <c r="F337" s="8"/>
      <c r="G337" s="5"/>
      <c r="H337" s="5"/>
      <c r="I337" s="5"/>
      <c r="J337" s="5"/>
    </row>
    <row r="338" spans="1:10">
      <c r="B338" s="1" t="s">
        <v>9</v>
      </c>
      <c r="C338" s="1">
        <v>10.3</v>
      </c>
      <c r="D338" t="s">
        <v>350</v>
      </c>
      <c r="E338" s="8">
        <f t="shared" si="32"/>
        <v>3.4653897636135945E-2</v>
      </c>
      <c r="F338" s="8"/>
      <c r="G338" s="5"/>
      <c r="H338" s="5"/>
      <c r="I338" s="5"/>
      <c r="J338" s="5"/>
    </row>
    <row r="339" spans="1:10">
      <c r="B339" s="1" t="s">
        <v>10</v>
      </c>
      <c r="C339" s="1">
        <v>7.6</v>
      </c>
      <c r="D339" t="s">
        <v>351</v>
      </c>
      <c r="E339" s="8">
        <f t="shared" si="32"/>
        <v>6.9819095161152284E-2</v>
      </c>
      <c r="F339" s="8"/>
      <c r="G339" s="5"/>
      <c r="H339" s="5"/>
      <c r="I339" s="5"/>
      <c r="J339" s="5"/>
    </row>
    <row r="340" spans="1:10">
      <c r="B340" s="1" t="s">
        <v>11</v>
      </c>
      <c r="C340" s="1">
        <v>6.2</v>
      </c>
      <c r="D340" t="s">
        <v>352</v>
      </c>
      <c r="E340" s="8">
        <f t="shared" si="32"/>
        <v>2.5680576257467835E-2</v>
      </c>
      <c r="F340" s="8"/>
      <c r="G340" s="5"/>
      <c r="H340" s="5"/>
      <c r="I340" s="5"/>
      <c r="J340" s="5"/>
    </row>
    <row r="341" spans="1:10">
      <c r="A341">
        <v>2005</v>
      </c>
      <c r="B341" s="1" t="s">
        <v>0</v>
      </c>
      <c r="C341" s="1">
        <v>6.1</v>
      </c>
      <c r="D341" t="s">
        <v>353</v>
      </c>
      <c r="E341" s="8">
        <f t="shared" si="32"/>
        <v>4.2578573207941048E-2</v>
      </c>
      <c r="F341" s="8"/>
      <c r="G341" s="5"/>
      <c r="H341" s="5"/>
      <c r="I341" s="5"/>
      <c r="J341" s="5"/>
    </row>
    <row r="342" spans="1:10">
      <c r="B342" s="1" t="s">
        <v>1</v>
      </c>
      <c r="C342" s="1">
        <v>4.5</v>
      </c>
      <c r="D342" t="s">
        <v>354</v>
      </c>
      <c r="E342" s="8">
        <f t="shared" si="32"/>
        <v>0.11381669734233024</v>
      </c>
      <c r="F342" s="8"/>
      <c r="G342" s="5"/>
      <c r="H342" s="5"/>
      <c r="I342" s="5"/>
      <c r="J342" s="5"/>
    </row>
    <row r="343" spans="1:10">
      <c r="B343" s="1" t="s">
        <v>2</v>
      </c>
      <c r="C343" s="1">
        <v>7</v>
      </c>
      <c r="D343" t="s">
        <v>355</v>
      </c>
      <c r="E343" s="8">
        <f t="shared" si="32"/>
        <v>6.1053694144853225E-2</v>
      </c>
      <c r="F343" s="8"/>
      <c r="G343" s="5"/>
      <c r="H343" s="5"/>
      <c r="I343" s="5"/>
      <c r="J343" s="5"/>
    </row>
    <row r="344" spans="1:10">
      <c r="B344" s="1" t="s">
        <v>3</v>
      </c>
      <c r="C344" s="1">
        <v>8.6999999999999993</v>
      </c>
      <c r="D344" t="s">
        <v>356</v>
      </c>
      <c r="E344" s="8">
        <f t="shared" si="32"/>
        <v>3.2518884138744243E-2</v>
      </c>
      <c r="F344" s="8"/>
      <c r="G344" s="5"/>
      <c r="H344" s="5"/>
      <c r="I344" s="5"/>
      <c r="J344" s="5"/>
    </row>
    <row r="345" spans="1:10">
      <c r="B345" s="1" t="s">
        <v>4</v>
      </c>
      <c r="C345" s="1">
        <v>11.5</v>
      </c>
      <c r="D345" t="s">
        <v>357</v>
      </c>
      <c r="E345" s="8">
        <f t="shared" si="32"/>
        <v>6.901755967074974E-2</v>
      </c>
      <c r="F345" s="8"/>
      <c r="G345" s="5"/>
      <c r="H345" s="5"/>
      <c r="I345" s="5"/>
      <c r="J345" s="5"/>
    </row>
    <row r="346" spans="1:10">
      <c r="B346" s="1" t="s">
        <v>5</v>
      </c>
      <c r="C346" s="1">
        <v>15.7</v>
      </c>
      <c r="D346" t="s">
        <v>358</v>
      </c>
      <c r="E346" s="8">
        <f t="shared" si="32"/>
        <v>3.8524414243643348E-2</v>
      </c>
      <c r="F346" s="8"/>
      <c r="G346" s="5"/>
      <c r="H346" s="5"/>
      <c r="I346" s="5"/>
      <c r="J346" s="5"/>
    </row>
    <row r="347" spans="1:10">
      <c r="B347" s="1" t="s">
        <v>6</v>
      </c>
      <c r="C347" s="1">
        <v>16.8</v>
      </c>
      <c r="D347" t="s">
        <v>359</v>
      </c>
      <c r="E347" s="8">
        <f t="shared" si="32"/>
        <v>5.8504579528889114E-2</v>
      </c>
      <c r="F347" s="8"/>
      <c r="G347" s="5"/>
      <c r="H347" s="5"/>
      <c r="I347" s="5"/>
      <c r="J347" s="5"/>
    </row>
    <row r="348" spans="1:10">
      <c r="B348" s="1" t="s">
        <v>7</v>
      </c>
      <c r="C348" s="1">
        <v>16.399999999999999</v>
      </c>
      <c r="D348" t="s">
        <v>360</v>
      </c>
      <c r="E348" s="8">
        <f t="shared" si="32"/>
        <v>0.1097802683612052</v>
      </c>
      <c r="F348" s="8"/>
      <c r="G348" s="5"/>
      <c r="H348" s="5"/>
      <c r="I348" s="5"/>
      <c r="J348" s="5"/>
    </row>
    <row r="349" spans="1:10">
      <c r="B349" s="1" t="s">
        <v>8</v>
      </c>
      <c r="C349" s="1">
        <v>15</v>
      </c>
      <c r="D349" t="s">
        <v>361</v>
      </c>
      <c r="E349" s="8">
        <f t="shared" si="32"/>
        <v>2.2990821929181799E-2</v>
      </c>
      <c r="F349" s="8"/>
      <c r="G349" s="5"/>
      <c r="H349" s="5"/>
      <c r="I349" s="5"/>
      <c r="J349" s="5"/>
    </row>
    <row r="350" spans="1:10">
      <c r="B350" s="1" t="s">
        <v>9</v>
      </c>
      <c r="C350" s="1">
        <v>12.5</v>
      </c>
      <c r="D350" t="s">
        <v>362</v>
      </c>
      <c r="E350" s="8">
        <f t="shared" si="32"/>
        <v>0.10834126108735365</v>
      </c>
      <c r="F350" s="8"/>
      <c r="G350" s="5"/>
      <c r="H350" s="5"/>
      <c r="I350" s="5"/>
      <c r="J350" s="5"/>
    </row>
    <row r="351" spans="1:10">
      <c r="B351" s="1" t="s">
        <v>10</v>
      </c>
      <c r="C351" s="1">
        <v>6.8</v>
      </c>
      <c r="D351" t="s">
        <v>363</v>
      </c>
      <c r="E351" s="8">
        <f t="shared" si="32"/>
        <v>3.7018724540465495E-2</v>
      </c>
      <c r="F351" s="8"/>
      <c r="G351" s="5"/>
      <c r="H351" s="5"/>
      <c r="I351" s="5"/>
      <c r="J351" s="5"/>
    </row>
    <row r="352" spans="1:10">
      <c r="B352" s="1" t="s">
        <v>11</v>
      </c>
      <c r="C352" s="1">
        <v>4.8</v>
      </c>
      <c r="D352" t="s">
        <v>364</v>
      </c>
      <c r="E352" s="8">
        <f t="shared" si="32"/>
        <v>7.3890713640827443E-2</v>
      </c>
      <c r="F352" s="8"/>
      <c r="G352" s="5"/>
      <c r="H352" s="5"/>
      <c r="I352" s="5"/>
      <c r="J352" s="5"/>
    </row>
    <row r="353" spans="1:10">
      <c r="A353">
        <v>2006</v>
      </c>
      <c r="B353" s="1" t="s">
        <v>0</v>
      </c>
      <c r="C353" s="1">
        <v>4.5</v>
      </c>
      <c r="D353" t="s">
        <v>365</v>
      </c>
      <c r="E353" s="8">
        <f t="shared" si="32"/>
        <v>0.10514839148677638</v>
      </c>
      <c r="F353" s="8"/>
      <c r="G353" s="5"/>
      <c r="H353" s="5"/>
      <c r="I353" s="5"/>
      <c r="J353" s="5"/>
    </row>
    <row r="354" spans="1:10">
      <c r="B354" s="1" t="s">
        <v>1</v>
      </c>
      <c r="C354" s="1">
        <v>4</v>
      </c>
      <c r="D354" t="s">
        <v>366</v>
      </c>
      <c r="E354" s="8">
        <f t="shared" si="32"/>
        <v>0.12908940053175477</v>
      </c>
      <c r="F354" s="8"/>
      <c r="G354" s="5"/>
      <c r="H354" s="5"/>
      <c r="I354" s="5"/>
      <c r="J354" s="5"/>
    </row>
    <row r="355" spans="1:10">
      <c r="B355" s="1" t="s">
        <v>2</v>
      </c>
      <c r="C355" s="1">
        <v>4.5999999999999996</v>
      </c>
      <c r="D355" t="s">
        <v>367</v>
      </c>
      <c r="E355" s="8">
        <f t="shared" si="32"/>
        <v>1.7784567265532718E-2</v>
      </c>
      <c r="F355" s="8"/>
      <c r="G355" s="5"/>
      <c r="H355" s="5"/>
      <c r="I355" s="5"/>
      <c r="J355" s="5"/>
    </row>
    <row r="356" spans="1:10">
      <c r="B356" s="1" t="s">
        <v>3</v>
      </c>
      <c r="C356" s="1">
        <v>8.5</v>
      </c>
      <c r="D356" t="s">
        <v>368</v>
      </c>
      <c r="E356" s="8">
        <f t="shared" si="32"/>
        <v>7.642109113198739E-2</v>
      </c>
      <c r="F356" s="8"/>
      <c r="G356" s="5"/>
      <c r="H356" s="5"/>
      <c r="I356" s="5"/>
      <c r="J356" s="5"/>
    </row>
    <row r="357" spans="1:10">
      <c r="B357" s="1" t="s">
        <v>4</v>
      </c>
      <c r="C357" s="1">
        <v>12.1</v>
      </c>
      <c r="D357" t="s">
        <v>369</v>
      </c>
      <c r="E357" s="8">
        <f t="shared" si="32"/>
        <v>0.16084562536013949</v>
      </c>
      <c r="F357" s="8"/>
      <c r="G357" s="5"/>
      <c r="H357" s="5"/>
      <c r="I357" s="5"/>
      <c r="J357" s="5"/>
    </row>
    <row r="358" spans="1:10">
      <c r="B358" s="1" t="s">
        <v>5</v>
      </c>
      <c r="C358" s="1">
        <v>16.600000000000001</v>
      </c>
      <c r="D358" t="s">
        <v>370</v>
      </c>
      <c r="E358" s="8">
        <f t="shared" si="32"/>
        <v>3.5693376159210581E-2</v>
      </c>
      <c r="F358" s="8"/>
      <c r="G358" s="5"/>
      <c r="H358" s="5"/>
      <c r="I358" s="5"/>
      <c r="J358" s="5"/>
    </row>
    <row r="359" spans="1:10">
      <c r="B359" s="1" t="s">
        <v>6</v>
      </c>
      <c r="C359" s="1">
        <v>20</v>
      </c>
      <c r="D359" t="s">
        <v>371</v>
      </c>
      <c r="E359" s="8">
        <f t="shared" si="32"/>
        <v>7.9490775016021337E-2</v>
      </c>
      <c r="F359" s="8"/>
      <c r="G359" s="5"/>
      <c r="H359" s="5"/>
      <c r="I359" s="5"/>
      <c r="J359" s="5"/>
    </row>
    <row r="360" spans="1:10">
      <c r="B360" s="1" t="s">
        <v>7</v>
      </c>
      <c r="C360" s="1">
        <v>16.100000000000001</v>
      </c>
      <c r="D360" t="s">
        <v>372</v>
      </c>
      <c r="E360" s="8">
        <f t="shared" si="32"/>
        <v>5.5498484006995565E-2</v>
      </c>
      <c r="F360" s="8"/>
      <c r="G360" s="5"/>
      <c r="H360" s="5"/>
      <c r="I360" s="5"/>
      <c r="J360" s="5"/>
    </row>
    <row r="361" spans="1:10">
      <c r="B361" s="1" t="s">
        <v>8</v>
      </c>
      <c r="C361" s="1">
        <v>16.3</v>
      </c>
      <c r="D361" t="s">
        <v>373</v>
      </c>
      <c r="E361" s="8">
        <f t="shared" si="32"/>
        <v>4.6000610330710401E-2</v>
      </c>
      <c r="F361" s="8"/>
      <c r="G361" s="5"/>
      <c r="H361" s="5"/>
      <c r="I361" s="5"/>
      <c r="J361" s="5"/>
    </row>
    <row r="362" spans="1:10">
      <c r="B362" s="1" t="s">
        <v>9</v>
      </c>
      <c r="C362" s="1">
        <v>12.1</v>
      </c>
      <c r="D362" t="s">
        <v>374</v>
      </c>
      <c r="E362" s="8">
        <f t="shared" si="32"/>
        <v>5.9548862474969974E-2</v>
      </c>
      <c r="F362" s="8"/>
      <c r="G362" s="5"/>
      <c r="H362" s="5"/>
      <c r="I362" s="5"/>
      <c r="J362" s="5"/>
    </row>
    <row r="363" spans="1:10">
      <c r="B363" s="1" t="s">
        <v>10</v>
      </c>
      <c r="C363" s="1">
        <v>7.8</v>
      </c>
      <c r="D363" t="s">
        <v>375</v>
      </c>
      <c r="E363" s="8">
        <f t="shared" si="32"/>
        <v>7.5365122387885508E-2</v>
      </c>
      <c r="F363" s="8"/>
      <c r="G363" s="5"/>
      <c r="H363" s="5"/>
      <c r="I363" s="5"/>
      <c r="J363" s="5"/>
    </row>
    <row r="364" spans="1:10">
      <c r="B364" s="1" t="s">
        <v>11</v>
      </c>
      <c r="C364" s="1">
        <v>6.1</v>
      </c>
      <c r="D364" t="s">
        <v>376</v>
      </c>
      <c r="E364" s="8">
        <f t="shared" si="32"/>
        <v>8.3694540533055459E-2</v>
      </c>
      <c r="F364" s="8"/>
      <c r="G364" s="5"/>
      <c r="H364" s="5"/>
      <c r="I364" s="5"/>
      <c r="J364" s="5"/>
    </row>
    <row r="365" spans="1:10">
      <c r="A365">
        <v>2007</v>
      </c>
      <c r="B365" s="1" t="s">
        <v>0</v>
      </c>
      <c r="C365" s="1">
        <v>6.4</v>
      </c>
      <c r="D365" t="s">
        <v>377</v>
      </c>
      <c r="E365" s="8">
        <f t="shared" si="32"/>
        <v>9.4395273433157484E-2</v>
      </c>
      <c r="F365" s="8"/>
      <c r="G365" s="5"/>
      <c r="H365" s="5"/>
      <c r="I365" s="5"/>
      <c r="J365" s="5"/>
    </row>
    <row r="366" spans="1:10">
      <c r="B366" s="1" t="s">
        <v>1</v>
      </c>
      <c r="C366" s="1">
        <v>5.9</v>
      </c>
      <c r="D366" t="s">
        <v>378</v>
      </c>
      <c r="E366" s="8">
        <f t="shared" si="32"/>
        <v>3.5159513781769847E-2</v>
      </c>
      <c r="F366" s="8"/>
      <c r="G366" s="5"/>
      <c r="H366" s="5"/>
      <c r="I366" s="5"/>
      <c r="J366" s="5"/>
    </row>
    <row r="367" spans="1:10">
      <c r="B367" s="1" t="s">
        <v>2</v>
      </c>
      <c r="C367" s="1">
        <v>6.6</v>
      </c>
      <c r="D367" t="s">
        <v>379</v>
      </c>
      <c r="E367" s="8">
        <f t="shared" si="32"/>
        <v>1.7375163933278492E-2</v>
      </c>
      <c r="F367" s="8"/>
      <c r="G367" s="5"/>
      <c r="H367" s="5"/>
      <c r="I367" s="5"/>
      <c r="J367" s="5"/>
    </row>
    <row r="368" spans="1:10">
      <c r="B368" s="1" t="s">
        <v>3</v>
      </c>
      <c r="C368" s="1">
        <v>11.2</v>
      </c>
      <c r="D368" t="s">
        <v>380</v>
      </c>
      <c r="E368" s="8">
        <f t="shared" si="32"/>
        <v>0.1117077845085363</v>
      </c>
      <c r="F368" s="8"/>
      <c r="G368" s="5"/>
      <c r="H368" s="5"/>
      <c r="I368" s="5"/>
      <c r="J368" s="5"/>
    </row>
    <row r="369" spans="1:10">
      <c r="B369" s="1" t="s">
        <v>4</v>
      </c>
      <c r="C369" s="1">
        <v>11.5</v>
      </c>
      <c r="D369" t="s">
        <v>381</v>
      </c>
      <c r="E369" s="8">
        <f t="shared" si="32"/>
        <v>5.2470582087458029E-2</v>
      </c>
      <c r="F369" s="8"/>
      <c r="G369" s="5"/>
      <c r="H369" s="5"/>
      <c r="I369" s="5"/>
      <c r="J369" s="5"/>
    </row>
    <row r="370" spans="1:10">
      <c r="B370" s="1" t="s">
        <v>5</v>
      </c>
      <c r="C370" s="1">
        <v>14.4</v>
      </c>
      <c r="D370" t="s">
        <v>382</v>
      </c>
      <c r="E370" s="8">
        <f t="shared" si="32"/>
        <v>4.9701708061743469E-2</v>
      </c>
      <c r="F370" s="8"/>
      <c r="G370" s="5"/>
      <c r="H370" s="5"/>
      <c r="I370" s="5"/>
      <c r="J370" s="5"/>
    </row>
    <row r="371" spans="1:10">
      <c r="B371" s="1" t="s">
        <v>6</v>
      </c>
      <c r="C371" s="1">
        <v>14.7</v>
      </c>
      <c r="D371" t="s">
        <v>383</v>
      </c>
      <c r="E371" s="8">
        <f t="shared" si="32"/>
        <v>7.8989025757942546E-2</v>
      </c>
      <c r="F371" s="8"/>
      <c r="G371" s="5"/>
      <c r="H371" s="5"/>
      <c r="I371" s="5"/>
      <c r="J371" s="5"/>
    </row>
    <row r="372" spans="1:10">
      <c r="B372" s="1" t="s">
        <v>7</v>
      </c>
      <c r="C372" s="1">
        <v>15.2</v>
      </c>
      <c r="D372" t="s">
        <v>384</v>
      </c>
      <c r="E372" s="8">
        <f t="shared" si="32"/>
        <v>0.10763916171562868</v>
      </c>
      <c r="F372" s="8"/>
      <c r="G372" s="5"/>
      <c r="H372" s="5"/>
      <c r="I372" s="5"/>
      <c r="J372" s="5"/>
    </row>
    <row r="373" spans="1:10">
      <c r="B373" s="1" t="s">
        <v>8</v>
      </c>
      <c r="C373" s="1">
        <v>13.5</v>
      </c>
      <c r="D373" t="s">
        <v>385</v>
      </c>
      <c r="E373" s="8">
        <f t="shared" si="32"/>
        <v>5.6106101262075825E-2</v>
      </c>
      <c r="F373" s="8"/>
      <c r="G373" s="5"/>
      <c r="H373" s="5"/>
      <c r="I373" s="5"/>
      <c r="J373" s="5"/>
    </row>
    <row r="374" spans="1:10">
      <c r="B374" s="1" t="s">
        <v>9</v>
      </c>
      <c r="C374" s="1">
        <v>10.5</v>
      </c>
      <c r="D374" t="s">
        <v>386</v>
      </c>
      <c r="E374" s="8">
        <f t="shared" si="32"/>
        <v>2.8177897484871268E-2</v>
      </c>
      <c r="F374" s="8"/>
      <c r="G374" s="5"/>
      <c r="H374" s="5"/>
      <c r="I374" s="5"/>
      <c r="J374" s="5"/>
    </row>
    <row r="375" spans="1:10">
      <c r="B375" s="1" t="s">
        <v>10</v>
      </c>
      <c r="C375" s="1">
        <v>7.2</v>
      </c>
      <c r="D375" t="s">
        <v>387</v>
      </c>
      <c r="E375" s="8">
        <f t="shared" si="32"/>
        <v>6.7982641169952174E-2</v>
      </c>
      <c r="F375" s="8"/>
      <c r="G375" s="5"/>
      <c r="H375" s="5"/>
      <c r="I375" s="5"/>
      <c r="J375" s="5"/>
    </row>
    <row r="376" spans="1:10">
      <c r="B376" s="1" t="s">
        <v>11</v>
      </c>
      <c r="C376" s="1">
        <v>4.5</v>
      </c>
      <c r="D376" t="s">
        <v>388</v>
      </c>
      <c r="E376" s="8">
        <f t="shared" si="32"/>
        <v>6.3021107890722586E-2</v>
      </c>
      <c r="F376" s="8"/>
      <c r="G376" s="5"/>
      <c r="H376" s="5"/>
      <c r="I376" s="5"/>
      <c r="J376" s="5"/>
    </row>
    <row r="377" spans="1:10">
      <c r="A377">
        <v>2008</v>
      </c>
      <c r="B377" s="1" t="s">
        <v>0</v>
      </c>
      <c r="C377" s="1">
        <v>5.9</v>
      </c>
      <c r="D377" t="s">
        <v>389</v>
      </c>
      <c r="E377" s="8">
        <f t="shared" si="32"/>
        <v>0.10354306466131327</v>
      </c>
      <c r="F377" s="8"/>
      <c r="G377" s="5"/>
      <c r="H377" s="5"/>
      <c r="I377" s="5"/>
      <c r="J377" s="5"/>
    </row>
    <row r="378" spans="1:10">
      <c r="B378" s="1" t="s">
        <v>1</v>
      </c>
      <c r="C378" s="1">
        <v>4.9000000000000004</v>
      </c>
      <c r="D378" t="s">
        <v>390</v>
      </c>
      <c r="E378" s="8">
        <f t="shared" si="32"/>
        <v>1.4983299117197264E-2</v>
      </c>
      <c r="F378" s="8"/>
      <c r="G378" s="5"/>
      <c r="H378" s="5"/>
      <c r="I378" s="5"/>
      <c r="J378" s="5"/>
    </row>
    <row r="379" spans="1:10">
      <c r="B379" s="1" t="s">
        <v>2</v>
      </c>
      <c r="C379" s="1">
        <v>5.3</v>
      </c>
      <c r="D379" t="s">
        <v>391</v>
      </c>
      <c r="E379" s="8">
        <f t="shared" si="32"/>
        <v>3.661075160664911E-2</v>
      </c>
      <c r="F379" s="8"/>
      <c r="G379" s="5"/>
      <c r="H379" s="5"/>
      <c r="I379" s="5"/>
      <c r="J379" s="5"/>
    </row>
    <row r="380" spans="1:10">
      <c r="B380" s="1" t="s">
        <v>3</v>
      </c>
      <c r="C380" s="1">
        <v>7.4</v>
      </c>
      <c r="D380" t="s">
        <v>392</v>
      </c>
      <c r="E380" s="8">
        <f t="shared" si="32"/>
        <v>0.10171168708002658</v>
      </c>
      <c r="F380" s="8"/>
      <c r="G380" s="5"/>
      <c r="H380" s="5"/>
      <c r="I380" s="5"/>
      <c r="J380" s="5"/>
    </row>
    <row r="381" spans="1:10">
      <c r="B381" s="1" t="s">
        <v>4</v>
      </c>
      <c r="C381" s="1">
        <v>12.6</v>
      </c>
      <c r="D381" t="s">
        <v>393</v>
      </c>
      <c r="E381" s="8">
        <f t="shared" si="32"/>
        <v>8.1723068043268704E-2</v>
      </c>
      <c r="F381" s="8"/>
      <c r="G381" s="5"/>
      <c r="H381" s="5"/>
      <c r="I381" s="5"/>
      <c r="J381" s="5"/>
    </row>
    <row r="382" spans="1:10">
      <c r="B382" s="1" t="s">
        <v>5</v>
      </c>
      <c r="C382" s="1">
        <v>13.9</v>
      </c>
      <c r="D382" t="s">
        <v>394</v>
      </c>
      <c r="E382" s="8">
        <f t="shared" si="32"/>
        <v>7.0274746889146908E-2</v>
      </c>
      <c r="F382" s="8"/>
      <c r="G382" s="5"/>
      <c r="H382" s="5"/>
      <c r="I382" s="5"/>
      <c r="J382" s="5"/>
    </row>
    <row r="383" spans="1:10">
      <c r="B383" s="1" t="s">
        <v>6</v>
      </c>
      <c r="C383" s="1">
        <v>15.9</v>
      </c>
      <c r="D383" t="s">
        <v>395</v>
      </c>
      <c r="E383" s="8">
        <f t="shared" si="32"/>
        <v>2.8665699927040003E-2</v>
      </c>
      <c r="F383" s="8"/>
      <c r="G383" s="5"/>
      <c r="H383" s="5"/>
      <c r="I383" s="5"/>
      <c r="J383" s="5"/>
    </row>
    <row r="384" spans="1:10">
      <c r="B384" s="1" t="s">
        <v>7</v>
      </c>
      <c r="C384" s="1">
        <v>15.8</v>
      </c>
      <c r="D384" t="s">
        <v>396</v>
      </c>
      <c r="E384" s="8">
        <f t="shared" si="32"/>
        <v>7.5898292017706759E-2</v>
      </c>
      <c r="F384" s="8"/>
      <c r="G384" s="5"/>
      <c r="H384" s="5"/>
      <c r="I384" s="5"/>
      <c r="J384" s="5"/>
    </row>
    <row r="385" spans="1:10">
      <c r="B385" s="1" t="s">
        <v>8</v>
      </c>
      <c r="C385" s="1">
        <v>13</v>
      </c>
      <c r="D385" t="s">
        <v>397</v>
      </c>
      <c r="E385" s="8">
        <f t="shared" si="32"/>
        <v>5.0851068518673742E-2</v>
      </c>
      <c r="F385" s="8"/>
      <c r="G385" s="5"/>
      <c r="H385" s="5"/>
      <c r="I385" s="5"/>
      <c r="J385" s="5"/>
    </row>
    <row r="386" spans="1:10">
      <c r="B386" s="1" t="s">
        <v>9</v>
      </c>
      <c r="C386" s="1">
        <v>9.1999999999999993</v>
      </c>
      <c r="D386" t="s">
        <v>398</v>
      </c>
      <c r="E386" s="8">
        <f t="shared" si="32"/>
        <v>5.3141472074738905E-2</v>
      </c>
      <c r="F386" s="8"/>
      <c r="G386" s="5"/>
      <c r="H386" s="5"/>
      <c r="I386" s="5"/>
      <c r="J386" s="5"/>
    </row>
    <row r="387" spans="1:10">
      <c r="B387" s="1" t="s">
        <v>10</v>
      </c>
      <c r="C387" s="1">
        <v>6.4</v>
      </c>
      <c r="D387" t="s">
        <v>399</v>
      </c>
      <c r="E387" s="8">
        <f t="shared" si="32"/>
        <v>6.4400445268103734E-2</v>
      </c>
      <c r="F387" s="8"/>
      <c r="G387" s="5"/>
      <c r="H387" s="5"/>
      <c r="I387" s="5"/>
      <c r="J387" s="5"/>
    </row>
    <row r="388" spans="1:10">
      <c r="B388" s="1" t="s">
        <v>11</v>
      </c>
      <c r="C388" s="1">
        <v>3.6</v>
      </c>
      <c r="D388" t="s">
        <v>400</v>
      </c>
      <c r="E388" s="8">
        <f t="shared" si="32"/>
        <v>7.5997869499564552E-2</v>
      </c>
      <c r="F388" s="8"/>
      <c r="G388" s="5"/>
      <c r="H388" s="5"/>
      <c r="I388" s="5"/>
      <c r="J388" s="5"/>
    </row>
    <row r="389" spans="1:10">
      <c r="A389">
        <v>2009</v>
      </c>
      <c r="B389" s="1" t="s">
        <v>0</v>
      </c>
      <c r="C389" s="1">
        <v>3</v>
      </c>
      <c r="D389" t="s">
        <v>401</v>
      </c>
      <c r="E389" s="8">
        <f t="shared" si="32"/>
        <v>7.452342890043466E-2</v>
      </c>
      <c r="F389" s="8"/>
      <c r="G389" s="5"/>
      <c r="H389" s="5"/>
      <c r="I389" s="5"/>
      <c r="J389" s="5"/>
    </row>
    <row r="390" spans="1:10">
      <c r="B390" s="1" t="s">
        <v>1</v>
      </c>
      <c r="C390" s="1">
        <v>4</v>
      </c>
      <c r="D390" t="s">
        <v>402</v>
      </c>
      <c r="E390" s="8">
        <f t="shared" ref="E390:E453" si="33">SQRT(2)*IMABS(D390)/$K$1</f>
        <v>9.169152058204813E-2</v>
      </c>
      <c r="F390" s="8"/>
      <c r="G390" s="5"/>
      <c r="H390" s="5"/>
      <c r="I390" s="5"/>
      <c r="J390" s="5"/>
    </row>
    <row r="391" spans="1:10">
      <c r="B391" s="1" t="s">
        <v>2</v>
      </c>
      <c r="C391" s="1">
        <v>6.7</v>
      </c>
      <c r="D391" t="s">
        <v>403</v>
      </c>
      <c r="E391" s="8">
        <f t="shared" si="33"/>
        <v>7.710458111723241E-2</v>
      </c>
      <c r="F391" s="8"/>
      <c r="G391" s="5"/>
      <c r="H391" s="5"/>
      <c r="I391" s="5"/>
      <c r="J391" s="5"/>
    </row>
    <row r="392" spans="1:10">
      <c r="B392" s="1" t="s">
        <v>3</v>
      </c>
      <c r="C392" s="1">
        <v>9.6</v>
      </c>
      <c r="D392" t="s">
        <v>404</v>
      </c>
      <c r="E392" s="8">
        <f t="shared" si="33"/>
        <v>4.6795305514540184E-2</v>
      </c>
      <c r="F392" s="8"/>
      <c r="G392" s="5"/>
      <c r="H392" s="5"/>
      <c r="I392" s="5"/>
      <c r="J392" s="5"/>
    </row>
    <row r="393" spans="1:10">
      <c r="B393" s="1" t="s">
        <v>4</v>
      </c>
      <c r="C393" s="1">
        <v>11.6</v>
      </c>
      <c r="D393" t="s">
        <v>405</v>
      </c>
      <c r="E393" s="8">
        <f t="shared" si="33"/>
        <v>2.6448788518773702E-2</v>
      </c>
      <c r="F393" s="8"/>
      <c r="G393" s="5"/>
      <c r="H393" s="5"/>
      <c r="I393" s="5"/>
      <c r="J393" s="5"/>
    </row>
    <row r="394" spans="1:10">
      <c r="B394" s="1" t="s">
        <v>5</v>
      </c>
      <c r="C394" s="1">
        <v>14.6</v>
      </c>
      <c r="D394" t="s">
        <v>406</v>
      </c>
      <c r="E394" s="8">
        <f t="shared" si="33"/>
        <v>8.8859005387949261E-2</v>
      </c>
      <c r="F394" s="8"/>
      <c r="G394" s="5"/>
      <c r="H394" s="5"/>
      <c r="I394" s="5"/>
      <c r="J394" s="5"/>
    </row>
    <row r="395" spans="1:10">
      <c r="B395" s="1" t="s">
        <v>6</v>
      </c>
      <c r="C395" s="1">
        <v>15.9</v>
      </c>
      <c r="D395" t="s">
        <v>407</v>
      </c>
      <c r="E395" s="8">
        <f t="shared" si="33"/>
        <v>6.3747402016016821E-2</v>
      </c>
      <c r="F395" s="8"/>
      <c r="G395" s="5"/>
      <c r="H395" s="5"/>
      <c r="I395" s="5"/>
      <c r="J395" s="5"/>
    </row>
    <row r="396" spans="1:10">
      <c r="B396" s="1" t="s">
        <v>7</v>
      </c>
      <c r="C396" s="1">
        <v>16.3</v>
      </c>
      <c r="D396" t="s">
        <v>408</v>
      </c>
      <c r="E396" s="8">
        <f t="shared" si="33"/>
        <v>0.12752112739315979</v>
      </c>
      <c r="F396" s="8"/>
      <c r="G396" s="5"/>
      <c r="H396" s="5"/>
      <c r="I396" s="5"/>
      <c r="J396" s="5"/>
    </row>
    <row r="397" spans="1:10">
      <c r="B397" s="1" t="s">
        <v>8</v>
      </c>
      <c r="C397" s="1">
        <v>14</v>
      </c>
      <c r="D397" t="s">
        <v>409</v>
      </c>
      <c r="E397" s="8">
        <f t="shared" si="33"/>
        <v>5.0097777650542269E-2</v>
      </c>
      <c r="F397" s="8"/>
      <c r="G397" s="5"/>
      <c r="H397" s="5"/>
      <c r="I397" s="5"/>
      <c r="J397" s="5"/>
    </row>
    <row r="398" spans="1:10">
      <c r="B398" s="1" t="s">
        <v>9</v>
      </c>
      <c r="C398" s="1">
        <v>10.8</v>
      </c>
      <c r="D398" t="s">
        <v>410</v>
      </c>
      <c r="E398" s="8">
        <f t="shared" si="33"/>
        <v>3.4749300355379945E-2</v>
      </c>
      <c r="F398" s="8"/>
      <c r="G398" s="5"/>
      <c r="H398" s="5"/>
      <c r="I398" s="5"/>
      <c r="J398" s="5"/>
    </row>
    <row r="399" spans="1:10">
      <c r="B399" s="1" t="s">
        <v>10</v>
      </c>
      <c r="C399" s="1">
        <v>7.8</v>
      </c>
      <c r="D399" t="s">
        <v>411</v>
      </c>
      <c r="E399" s="8">
        <f t="shared" si="33"/>
        <v>5.6587815173849573E-2</v>
      </c>
      <c r="F399" s="8"/>
      <c r="G399" s="5"/>
      <c r="H399" s="5"/>
      <c r="I399" s="5"/>
      <c r="J399" s="5"/>
    </row>
    <row r="400" spans="1:10">
      <c r="B400" s="1" t="s">
        <v>11</v>
      </c>
      <c r="C400" s="1">
        <v>2.7</v>
      </c>
      <c r="D400" t="s">
        <v>412</v>
      </c>
      <c r="E400" s="8">
        <f t="shared" si="33"/>
        <v>0.12740635068153025</v>
      </c>
      <c r="F400" s="8"/>
      <c r="G400" s="5"/>
      <c r="H400" s="5"/>
      <c r="I400" s="5"/>
      <c r="J400" s="5"/>
    </row>
    <row r="401" spans="1:10">
      <c r="A401">
        <v>2010</v>
      </c>
      <c r="B401" s="1" t="s">
        <v>0</v>
      </c>
      <c r="C401" s="1">
        <v>1.2</v>
      </c>
      <c r="D401" t="s">
        <v>413</v>
      </c>
      <c r="E401" s="8">
        <f t="shared" si="33"/>
        <v>0.16459234706001349</v>
      </c>
      <c r="F401" s="8"/>
      <c r="G401" s="5"/>
      <c r="H401" s="5"/>
      <c r="I401" s="5"/>
      <c r="J401" s="5"/>
    </row>
    <row r="402" spans="1:10">
      <c r="B402" s="1" t="s">
        <v>1</v>
      </c>
      <c r="C402" s="1">
        <v>1.9</v>
      </c>
      <c r="D402" t="s">
        <v>414</v>
      </c>
      <c r="E402" s="8">
        <f t="shared" si="33"/>
        <v>0.10801121978540039</v>
      </c>
      <c r="F402" s="8"/>
      <c r="G402" s="5"/>
      <c r="H402" s="5"/>
      <c r="I402" s="5"/>
      <c r="J402" s="5"/>
    </row>
    <row r="403" spans="1:10">
      <c r="B403" s="1" t="s">
        <v>2</v>
      </c>
      <c r="C403" s="1">
        <v>5.9</v>
      </c>
      <c r="D403" t="s">
        <v>415</v>
      </c>
      <c r="E403" s="8">
        <f t="shared" si="33"/>
        <v>8.2974302550580137E-2</v>
      </c>
      <c r="F403" s="8"/>
      <c r="G403" s="5"/>
      <c r="H403" s="5"/>
      <c r="I403" s="5"/>
      <c r="J403" s="5"/>
    </row>
    <row r="404" spans="1:10">
      <c r="B404" s="1" t="s">
        <v>3</v>
      </c>
      <c r="C404" s="1">
        <v>9.1</v>
      </c>
      <c r="D404" t="s">
        <v>416</v>
      </c>
      <c r="E404" s="8">
        <f t="shared" si="33"/>
        <v>1.664462925747481E-2</v>
      </c>
      <c r="F404" s="8"/>
      <c r="G404" s="5"/>
      <c r="H404" s="5"/>
      <c r="I404" s="5"/>
      <c r="J404" s="5"/>
    </row>
    <row r="405" spans="1:10">
      <c r="B405" s="1" t="s">
        <v>4</v>
      </c>
      <c r="C405" s="1">
        <v>10.9</v>
      </c>
      <c r="D405" t="s">
        <v>417</v>
      </c>
      <c r="E405" s="8">
        <f t="shared" si="33"/>
        <v>5.9932064071804618E-2</v>
      </c>
      <c r="F405" s="8"/>
      <c r="G405" s="5"/>
      <c r="H405" s="5"/>
      <c r="I405" s="5"/>
      <c r="J405" s="5"/>
    </row>
    <row r="406" spans="1:10">
      <c r="B406" s="1" t="s">
        <v>5</v>
      </c>
      <c r="C406" s="1">
        <v>15.2</v>
      </c>
      <c r="D406" t="s">
        <v>418</v>
      </c>
      <c r="E406" s="8">
        <f t="shared" si="33"/>
        <v>0.11743963808345668</v>
      </c>
      <c r="F406" s="8"/>
      <c r="G406" s="5"/>
      <c r="H406" s="5"/>
      <c r="I406" s="5"/>
      <c r="J406" s="5"/>
    </row>
    <row r="407" spans="1:10">
      <c r="B407" s="1" t="s">
        <v>6</v>
      </c>
      <c r="C407" s="1">
        <v>16.2</v>
      </c>
      <c r="D407" t="s">
        <v>419</v>
      </c>
      <c r="E407" s="8">
        <f t="shared" si="33"/>
        <v>4.9222196889838095E-2</v>
      </c>
      <c r="F407" s="8"/>
      <c r="G407" s="5"/>
      <c r="H407" s="5"/>
      <c r="I407" s="5"/>
      <c r="J407" s="5"/>
    </row>
    <row r="408" spans="1:10">
      <c r="B408" s="1" t="s">
        <v>7</v>
      </c>
      <c r="C408" s="1">
        <v>14.9</v>
      </c>
      <c r="D408" t="s">
        <v>420</v>
      </c>
      <c r="E408" s="8">
        <f t="shared" si="33"/>
        <v>6.6181122523910771E-2</v>
      </c>
      <c r="F408" s="8"/>
      <c r="G408" s="5"/>
      <c r="H408" s="5"/>
      <c r="I408" s="5"/>
      <c r="J408" s="5"/>
    </row>
    <row r="409" spans="1:10">
      <c r="B409" s="1" t="s">
        <v>8</v>
      </c>
      <c r="C409" s="1">
        <v>13.4</v>
      </c>
      <c r="D409" t="s">
        <v>421</v>
      </c>
      <c r="E409" s="8">
        <f t="shared" si="33"/>
        <v>4.18882169304979E-2</v>
      </c>
      <c r="F409" s="8"/>
      <c r="G409" s="5"/>
      <c r="H409" s="5"/>
      <c r="I409" s="5"/>
      <c r="J409" s="5"/>
    </row>
    <row r="410" spans="1:10">
      <c r="B410" s="1" t="s">
        <v>9</v>
      </c>
      <c r="C410" s="1">
        <v>9.5</v>
      </c>
      <c r="D410" t="s">
        <v>422</v>
      </c>
      <c r="E410" s="8">
        <f t="shared" si="33"/>
        <v>0.10991960301466362</v>
      </c>
      <c r="F410" s="8"/>
      <c r="G410" s="5"/>
      <c r="H410" s="5"/>
      <c r="I410" s="5"/>
      <c r="J410" s="5"/>
    </row>
    <row r="411" spans="1:10">
      <c r="B411" s="1" t="s">
        <v>10</v>
      </c>
      <c r="C411" s="1">
        <v>4.9000000000000004</v>
      </c>
      <c r="D411" t="s">
        <v>423</v>
      </c>
      <c r="E411" s="8">
        <f t="shared" si="33"/>
        <v>0.12148637752325216</v>
      </c>
      <c r="F411" s="8"/>
      <c r="G411" s="5"/>
      <c r="H411" s="5"/>
      <c r="I411" s="5"/>
      <c r="J411" s="5"/>
    </row>
    <row r="412" spans="1:10">
      <c r="B412" s="1" t="s">
        <v>11</v>
      </c>
      <c r="C412" s="1">
        <v>0.4</v>
      </c>
      <c r="D412" t="s">
        <v>424</v>
      </c>
      <c r="E412" s="8">
        <f t="shared" si="33"/>
        <v>3.132967240616559E-2</v>
      </c>
      <c r="F412" s="8"/>
      <c r="G412" s="5"/>
      <c r="H412" s="5"/>
      <c r="I412" s="5"/>
      <c r="J412" s="5"/>
    </row>
    <row r="413" spans="1:10">
      <c r="A413">
        <v>2011</v>
      </c>
      <c r="B413" s="1" t="s">
        <v>0</v>
      </c>
      <c r="C413" s="1">
        <v>3.9</v>
      </c>
      <c r="D413" t="s">
        <v>425</v>
      </c>
      <c r="E413" s="8">
        <f t="shared" si="33"/>
        <v>6.3612318340545135E-2</v>
      </c>
      <c r="F413" s="8"/>
      <c r="G413" s="5"/>
      <c r="H413" s="5"/>
      <c r="I413" s="5"/>
      <c r="J413" s="5"/>
    </row>
    <row r="414" spans="1:10">
      <c r="B414" s="1" t="s">
        <v>1</v>
      </c>
      <c r="C414" s="1">
        <v>6</v>
      </c>
      <c r="D414" t="s">
        <v>426</v>
      </c>
      <c r="E414" s="8">
        <f t="shared" si="33"/>
        <v>8.1337886244715246E-2</v>
      </c>
      <c r="F414" s="8"/>
      <c r="G414" s="5"/>
      <c r="H414" s="5"/>
      <c r="I414" s="5"/>
      <c r="J414" s="5"/>
    </row>
    <row r="415" spans="1:10">
      <c r="B415" s="1" t="s">
        <v>2</v>
      </c>
      <c r="C415" s="1">
        <v>6.6</v>
      </c>
      <c r="D415" t="s">
        <v>427</v>
      </c>
      <c r="E415" s="8">
        <f t="shared" si="33"/>
        <v>3.7718152332540618E-2</v>
      </c>
      <c r="F415" s="8"/>
      <c r="G415" s="5"/>
      <c r="H415" s="5"/>
      <c r="I415" s="5"/>
      <c r="J415" s="5"/>
    </row>
    <row r="416" spans="1:10">
      <c r="B416" s="1" t="s">
        <v>3</v>
      </c>
      <c r="C416" s="1">
        <v>12</v>
      </c>
      <c r="D416" t="s">
        <v>428</v>
      </c>
      <c r="E416" s="8">
        <f t="shared" si="33"/>
        <v>7.4142580461395685E-2</v>
      </c>
      <c r="F416" s="8"/>
      <c r="G416" s="5"/>
      <c r="H416" s="5"/>
      <c r="I416" s="5"/>
      <c r="J416" s="5"/>
    </row>
    <row r="417" spans="1:10">
      <c r="B417" s="1" t="s">
        <v>4</v>
      </c>
      <c r="C417" s="1">
        <v>12</v>
      </c>
      <c r="D417" t="s">
        <v>429</v>
      </c>
      <c r="E417" s="8">
        <f t="shared" si="33"/>
        <v>8.800973736900497E-2</v>
      </c>
      <c r="F417" s="8"/>
      <c r="G417" s="5"/>
      <c r="H417" s="5"/>
      <c r="I417" s="5"/>
      <c r="J417" s="5"/>
    </row>
    <row r="418" spans="1:10">
      <c r="B418" s="1" t="s">
        <v>5</v>
      </c>
      <c r="C418" s="1">
        <v>14.2</v>
      </c>
      <c r="D418" t="s">
        <v>430</v>
      </c>
      <c r="E418" s="8">
        <f t="shared" si="33"/>
        <v>7.5666874358124123E-2</v>
      </c>
      <c r="F418" s="8"/>
      <c r="G418" s="5"/>
      <c r="H418" s="5"/>
      <c r="I418" s="5"/>
      <c r="J418" s="5"/>
    </row>
    <row r="419" spans="1:10">
      <c r="B419" s="1" t="s">
        <v>6</v>
      </c>
      <c r="C419" s="1">
        <v>15.8</v>
      </c>
      <c r="D419" t="s">
        <v>431</v>
      </c>
      <c r="E419" s="8">
        <f t="shared" si="33"/>
        <v>4.1760949607973427E-2</v>
      </c>
      <c r="F419" s="8"/>
      <c r="G419" s="5"/>
      <c r="H419" s="5"/>
      <c r="I419" s="5"/>
      <c r="J419" s="5"/>
    </row>
    <row r="420" spans="1:10">
      <c r="B420" s="1" t="s">
        <v>7</v>
      </c>
      <c r="C420" s="1">
        <v>15.8</v>
      </c>
      <c r="D420" t="s">
        <v>432</v>
      </c>
      <c r="E420" s="8">
        <f t="shared" si="33"/>
        <v>5.5661748019956575E-2</v>
      </c>
      <c r="F420" s="8"/>
      <c r="G420" s="5"/>
      <c r="H420" s="5"/>
      <c r="I420" s="5"/>
      <c r="J420" s="5"/>
    </row>
    <row r="421" spans="1:10">
      <c r="B421" s="1" t="s">
        <v>8</v>
      </c>
      <c r="C421" s="1">
        <v>14.9</v>
      </c>
      <c r="D421" t="s">
        <v>433</v>
      </c>
      <c r="E421" s="8">
        <f t="shared" si="33"/>
        <v>5.6079080867798232E-2</v>
      </c>
      <c r="F421" s="8"/>
      <c r="G421" s="5"/>
      <c r="H421" s="5"/>
      <c r="I421" s="5"/>
      <c r="J421" s="5"/>
    </row>
    <row r="422" spans="1:10">
      <c r="B422" s="1" t="s">
        <v>9</v>
      </c>
      <c r="C422" s="1">
        <v>12.2</v>
      </c>
      <c r="D422" t="s">
        <v>434</v>
      </c>
      <c r="E422" s="8">
        <f t="shared" si="33"/>
        <v>3.6244727482753258E-2</v>
      </c>
      <c r="F422" s="8"/>
      <c r="G422" s="5"/>
      <c r="H422" s="5"/>
      <c r="I422" s="5"/>
      <c r="J422" s="5"/>
    </row>
    <row r="423" spans="1:10">
      <c r="B423" s="1" t="s">
        <v>10</v>
      </c>
      <c r="C423" s="1">
        <v>8.9</v>
      </c>
      <c r="D423" t="s">
        <v>435</v>
      </c>
      <c r="E423" s="8">
        <f t="shared" si="33"/>
        <v>0.11087771776841575</v>
      </c>
      <c r="F423" s="8"/>
      <c r="G423" s="5"/>
      <c r="H423" s="5"/>
      <c r="I423" s="5"/>
      <c r="J423" s="5"/>
    </row>
    <row r="424" spans="1:10">
      <c r="B424" s="1" t="s">
        <v>11</v>
      </c>
      <c r="C424" s="1">
        <v>5.4</v>
      </c>
      <c r="D424" t="s">
        <v>436</v>
      </c>
      <c r="E424" s="8">
        <f t="shared" si="33"/>
        <v>2.5222371531575406E-2</v>
      </c>
      <c r="F424" s="8"/>
      <c r="G424" s="5"/>
      <c r="H424" s="5"/>
      <c r="I424" s="5"/>
      <c r="J424" s="5"/>
    </row>
    <row r="425" spans="1:10">
      <c r="A425">
        <v>2012</v>
      </c>
      <c r="B425" s="1" t="s">
        <v>0</v>
      </c>
      <c r="C425" s="1">
        <v>5.0999999999999996</v>
      </c>
      <c r="D425" t="s">
        <v>437</v>
      </c>
      <c r="E425" s="8">
        <f t="shared" si="33"/>
        <v>8.2930275939718301E-2</v>
      </c>
      <c r="F425" s="8"/>
      <c r="G425" s="5"/>
      <c r="H425" s="5"/>
      <c r="I425" s="5"/>
      <c r="J425" s="5"/>
    </row>
    <row r="426" spans="1:10">
      <c r="B426" s="1" t="s">
        <v>1</v>
      </c>
      <c r="C426" s="1">
        <v>4.5</v>
      </c>
      <c r="D426" t="s">
        <v>438</v>
      </c>
      <c r="E426" s="8">
        <f t="shared" si="33"/>
        <v>0.16345878256572832</v>
      </c>
      <c r="F426" s="8"/>
      <c r="G426" s="5"/>
      <c r="H426" s="5"/>
      <c r="I426" s="5"/>
      <c r="J426" s="5"/>
    </row>
    <row r="427" spans="1:10">
      <c r="B427" s="1" t="s">
        <v>2</v>
      </c>
      <c r="C427" s="1">
        <v>8.6</v>
      </c>
      <c r="D427" t="s">
        <v>439</v>
      </c>
      <c r="E427" s="8">
        <f t="shared" si="33"/>
        <v>0.10892048567122743</v>
      </c>
      <c r="F427" s="8"/>
      <c r="G427" s="5"/>
      <c r="H427" s="5"/>
      <c r="I427" s="5"/>
      <c r="J427" s="5"/>
    </row>
    <row r="428" spans="1:10">
      <c r="B428" s="1" t="s">
        <v>3</v>
      </c>
      <c r="C428" s="1">
        <v>6.7</v>
      </c>
      <c r="D428" t="s">
        <v>440</v>
      </c>
      <c r="E428" s="8">
        <f t="shared" si="33"/>
        <v>0.12008550249512025</v>
      </c>
      <c r="F428" s="8"/>
      <c r="G428" s="5"/>
      <c r="H428" s="5"/>
      <c r="I428" s="5"/>
      <c r="J428" s="5"/>
    </row>
    <row r="429" spans="1:10">
      <c r="B429" s="1" t="s">
        <v>4</v>
      </c>
      <c r="C429" s="1">
        <v>11.6</v>
      </c>
      <c r="D429" t="s">
        <v>441</v>
      </c>
      <c r="E429" s="8">
        <f t="shared" si="33"/>
        <v>0.14638528679721322</v>
      </c>
      <c r="F429" s="8"/>
      <c r="G429" s="5"/>
      <c r="H429" s="5"/>
      <c r="I429" s="5"/>
      <c r="J429" s="5"/>
    </row>
    <row r="430" spans="1:10">
      <c r="B430" s="1" t="s">
        <v>5</v>
      </c>
      <c r="C430" s="1">
        <v>13.4</v>
      </c>
      <c r="D430" t="s">
        <v>442</v>
      </c>
      <c r="E430" s="8">
        <f t="shared" si="33"/>
        <v>7.631917510358377E-2</v>
      </c>
      <c r="F430" s="8"/>
      <c r="G430" s="5"/>
      <c r="H430" s="5"/>
      <c r="I430" s="5"/>
      <c r="J430" s="5"/>
    </row>
    <row r="431" spans="1:10">
      <c r="B431" s="1" t="s">
        <v>6</v>
      </c>
      <c r="C431" s="1">
        <v>15.5</v>
      </c>
      <c r="D431" t="s">
        <v>443</v>
      </c>
      <c r="E431" s="8">
        <f t="shared" si="33"/>
        <v>0.25574371807253232</v>
      </c>
      <c r="F431" s="8"/>
      <c r="G431" s="5"/>
      <c r="H431" s="5"/>
      <c r="I431" s="5"/>
      <c r="J431" s="5"/>
    </row>
    <row r="432" spans="1:10">
      <c r="B432" s="1" t="s">
        <v>7</v>
      </c>
      <c r="C432" s="1">
        <v>16.2</v>
      </c>
      <c r="D432" t="s">
        <v>444</v>
      </c>
      <c r="E432" s="8">
        <f t="shared" si="33"/>
        <v>0.30918402101142672</v>
      </c>
      <c r="F432" s="8"/>
      <c r="G432" s="5"/>
      <c r="H432" s="5"/>
      <c r="I432" s="5"/>
      <c r="J432" s="5"/>
    </row>
    <row r="433" spans="1:10">
      <c r="B433" s="1" t="s">
        <v>8</v>
      </c>
      <c r="C433" s="1">
        <v>12.7</v>
      </c>
      <c r="D433" t="s">
        <v>445</v>
      </c>
      <c r="E433" s="8">
        <f t="shared" si="33"/>
        <v>0.16034565894044872</v>
      </c>
      <c r="F433" s="8"/>
      <c r="G433" s="5"/>
      <c r="H433" s="5"/>
      <c r="I433" s="5"/>
      <c r="J433" s="5"/>
    </row>
    <row r="434" spans="1:10">
      <c r="B434" s="1" t="s">
        <v>9</v>
      </c>
      <c r="C434" s="1">
        <v>8.8000000000000007</v>
      </c>
      <c r="D434" t="s">
        <v>446</v>
      </c>
      <c r="E434" s="8">
        <f t="shared" si="33"/>
        <v>3.4171532425567017E-2</v>
      </c>
      <c r="F434" s="8"/>
      <c r="G434" s="5"/>
      <c r="H434" s="5"/>
      <c r="I434" s="5"/>
      <c r="J434" s="5"/>
    </row>
    <row r="435" spans="1:10">
      <c r="B435" s="1" t="s">
        <v>10</v>
      </c>
      <c r="C435" s="1">
        <v>6.1</v>
      </c>
      <c r="D435" t="s">
        <v>447</v>
      </c>
      <c r="E435" s="8">
        <f t="shared" si="33"/>
        <v>0.12827864790247021</v>
      </c>
      <c r="F435" s="8"/>
      <c r="G435" s="5"/>
      <c r="H435" s="5"/>
      <c r="I435" s="5"/>
      <c r="J435" s="5"/>
    </row>
    <row r="436" spans="1:10">
      <c r="B436" s="1" t="s">
        <v>11</v>
      </c>
      <c r="C436" s="1">
        <v>4.2</v>
      </c>
      <c r="D436" t="s">
        <v>448</v>
      </c>
      <c r="E436" s="8">
        <f t="shared" si="33"/>
        <v>7.6833544162163134E-2</v>
      </c>
      <c r="F436" s="8"/>
      <c r="G436" s="5"/>
      <c r="H436" s="5"/>
      <c r="I436" s="5"/>
      <c r="J436" s="5"/>
    </row>
    <row r="437" spans="1:10">
      <c r="A437">
        <v>2013</v>
      </c>
      <c r="B437" s="1" t="s">
        <v>0</v>
      </c>
      <c r="C437" s="1">
        <v>3.4</v>
      </c>
      <c r="D437" t="s">
        <v>449</v>
      </c>
      <c r="E437" s="8">
        <f t="shared" si="33"/>
        <v>9.8653243046495184E-2</v>
      </c>
      <c r="F437" s="8"/>
      <c r="G437" s="5"/>
      <c r="H437" s="5"/>
      <c r="I437" s="5"/>
      <c r="J437" s="5"/>
    </row>
    <row r="438" spans="1:10">
      <c r="B438" s="1" t="s">
        <v>1</v>
      </c>
      <c r="C438" s="1">
        <v>2.7</v>
      </c>
      <c r="D438" t="s">
        <v>450</v>
      </c>
      <c r="E438" s="8">
        <f t="shared" si="33"/>
        <v>7.6867294340558112E-2</v>
      </c>
      <c r="F438" s="8"/>
      <c r="G438" s="5"/>
      <c r="H438" s="5"/>
      <c r="I438" s="5"/>
      <c r="J438" s="5"/>
    </row>
    <row r="439" spans="1:10">
      <c r="B439" s="1" t="s">
        <v>2</v>
      </c>
      <c r="C439" s="1">
        <v>1.7</v>
      </c>
      <c r="D439" t="s">
        <v>451</v>
      </c>
      <c r="E439" s="8">
        <f t="shared" si="33"/>
        <v>0.12494041408518515</v>
      </c>
      <c r="F439" s="8"/>
      <c r="G439" s="5"/>
      <c r="H439" s="5"/>
      <c r="I439" s="5"/>
      <c r="J439" s="5"/>
    </row>
    <row r="440" spans="1:10">
      <c r="B440" s="1" t="s">
        <v>3</v>
      </c>
      <c r="C440" s="1">
        <v>7.4</v>
      </c>
      <c r="D440" t="s">
        <v>452</v>
      </c>
      <c r="E440" s="8">
        <f t="shared" si="33"/>
        <v>0.10698355491328855</v>
      </c>
      <c r="F440" s="8"/>
      <c r="G440" s="5"/>
      <c r="H440" s="5"/>
      <c r="I440" s="5"/>
      <c r="J440" s="5"/>
    </row>
    <row r="441" spans="1:10">
      <c r="B441" s="1" t="s">
        <v>4</v>
      </c>
      <c r="C441" s="1">
        <v>10.6</v>
      </c>
      <c r="D441" t="s">
        <v>453</v>
      </c>
      <c r="E441" s="8">
        <f t="shared" si="33"/>
        <v>2.258897186415396E-2</v>
      </c>
      <c r="F441" s="8"/>
      <c r="G441" s="5"/>
      <c r="H441" s="5"/>
      <c r="I441" s="5"/>
      <c r="J441" s="5"/>
    </row>
    <row r="442" spans="1:10">
      <c r="B442" s="1" t="s">
        <v>5</v>
      </c>
      <c r="C442" s="1">
        <v>14.1</v>
      </c>
      <c r="D442" t="s">
        <v>454</v>
      </c>
      <c r="E442" s="8">
        <f t="shared" si="33"/>
        <v>3.937498057496816E-2</v>
      </c>
      <c r="F442" s="8"/>
      <c r="G442" s="5"/>
      <c r="H442" s="5"/>
      <c r="I442" s="5"/>
      <c r="J442" s="5"/>
    </row>
    <row r="443" spans="1:10">
      <c r="B443" s="1" t="s">
        <v>6</v>
      </c>
      <c r="C443" s="1">
        <v>18.399999999999999</v>
      </c>
      <c r="D443" t="s">
        <v>455</v>
      </c>
      <c r="E443" s="8">
        <f t="shared" si="33"/>
        <v>6.1500248133874981E-2</v>
      </c>
      <c r="F443" s="8"/>
      <c r="G443" s="5"/>
      <c r="H443" s="5"/>
      <c r="I443" s="5"/>
      <c r="J443" s="5"/>
    </row>
    <row r="444" spans="1:10">
      <c r="B444" s="1" t="s">
        <v>7</v>
      </c>
      <c r="C444" s="1">
        <v>16.8</v>
      </c>
      <c r="D444" t="s">
        <v>456</v>
      </c>
      <c r="E444" s="8">
        <f t="shared" si="33"/>
        <v>6.2693489589229351E-2</v>
      </c>
      <c r="F444" s="8"/>
      <c r="G444" s="5"/>
      <c r="H444" s="5"/>
      <c r="I444" s="5"/>
      <c r="J444" s="5"/>
    </row>
    <row r="445" spans="1:10">
      <c r="B445" s="1" t="s">
        <v>8</v>
      </c>
      <c r="C445" s="1">
        <v>13.3</v>
      </c>
      <c r="D445" t="s">
        <v>457</v>
      </c>
      <c r="E445" s="8">
        <f t="shared" si="33"/>
        <v>0.12793921762615501</v>
      </c>
      <c r="F445" s="8"/>
      <c r="G445" s="5"/>
      <c r="H445" s="5"/>
      <c r="I445" s="5"/>
      <c r="J445" s="5"/>
    </row>
    <row r="446" spans="1:10">
      <c r="B446" s="1" t="s">
        <v>9</v>
      </c>
      <c r="C446" s="1">
        <v>11.7</v>
      </c>
      <c r="D446" t="s">
        <v>458</v>
      </c>
      <c r="E446" s="8">
        <f t="shared" si="33"/>
        <v>0.22713398797808076</v>
      </c>
      <c r="F446" s="8"/>
      <c r="G446" s="5"/>
      <c r="H446" s="5"/>
      <c r="I446" s="5"/>
      <c r="J446" s="5"/>
    </row>
    <row r="447" spans="1:10">
      <c r="B447" s="1" t="s">
        <v>10</v>
      </c>
      <c r="C447" s="1">
        <v>6.2</v>
      </c>
      <c r="D447" t="s">
        <v>459</v>
      </c>
      <c r="E447" s="8">
        <f t="shared" si="33"/>
        <v>0.12905705852622223</v>
      </c>
      <c r="F447" s="8"/>
      <c r="G447" s="5"/>
      <c r="H447" s="5"/>
      <c r="I447" s="5"/>
      <c r="J447" s="5"/>
    </row>
    <row r="448" spans="1:10">
      <c r="B448" s="1" t="s">
        <v>11</v>
      </c>
      <c r="C448" s="1">
        <v>6.3</v>
      </c>
      <c r="D448" t="s">
        <v>460</v>
      </c>
      <c r="E448" s="8">
        <f t="shared" si="33"/>
        <v>7.4578816443889556E-2</v>
      </c>
      <c r="F448" s="8"/>
      <c r="G448" s="5"/>
      <c r="H448" s="5"/>
      <c r="I448" s="5"/>
      <c r="J448" s="5"/>
    </row>
    <row r="449" spans="1:10">
      <c r="A449">
        <v>2014</v>
      </c>
      <c r="B449" s="1" t="s">
        <v>0</v>
      </c>
      <c r="C449" s="1">
        <v>5</v>
      </c>
      <c r="D449" t="s">
        <v>461</v>
      </c>
      <c r="E449" s="8">
        <f t="shared" si="33"/>
        <v>7.2989645405408643E-2</v>
      </c>
      <c r="F449" s="8"/>
      <c r="G449" s="5"/>
      <c r="H449" s="5"/>
      <c r="I449" s="5"/>
      <c r="J449" s="5"/>
    </row>
    <row r="450" spans="1:10">
      <c r="B450" s="1" t="s">
        <v>1</v>
      </c>
      <c r="C450" s="1">
        <v>5.6</v>
      </c>
      <c r="D450" t="s">
        <v>462</v>
      </c>
      <c r="E450" s="8">
        <f t="shared" si="33"/>
        <v>1.3123232446695533E-2</v>
      </c>
      <c r="F450" s="8"/>
      <c r="G450" s="5"/>
      <c r="H450" s="5"/>
      <c r="I450" s="5"/>
      <c r="J450" s="5"/>
    </row>
    <row r="451" spans="1:10">
      <c r="B451" s="1" t="s">
        <v>2</v>
      </c>
      <c r="C451" s="1">
        <v>7.4</v>
      </c>
      <c r="D451" t="s">
        <v>463</v>
      </c>
      <c r="E451" s="8">
        <f t="shared" si="33"/>
        <v>9.3799896860125187E-2</v>
      </c>
      <c r="F451" s="8"/>
      <c r="G451" s="5"/>
      <c r="H451" s="5"/>
      <c r="I451" s="5"/>
      <c r="J451" s="5"/>
    </row>
    <row r="452" spans="1:10">
      <c r="B452" s="1" t="s">
        <v>3</v>
      </c>
      <c r="C452" s="1">
        <v>10.1</v>
      </c>
      <c r="D452" t="s">
        <v>464</v>
      </c>
      <c r="E452" s="8">
        <f t="shared" si="33"/>
        <v>4.8671345163413454E-2</v>
      </c>
      <c r="F452" s="8"/>
      <c r="G452" s="5"/>
      <c r="H452" s="5"/>
      <c r="I452" s="5"/>
      <c r="J452" s="5"/>
    </row>
    <row r="453" spans="1:10">
      <c r="B453" s="1" t="s">
        <v>4</v>
      </c>
      <c r="C453" s="1">
        <v>12.2</v>
      </c>
      <c r="D453" t="s">
        <v>465</v>
      </c>
      <c r="E453" s="8">
        <f t="shared" si="33"/>
        <v>1.8432608878492272E-2</v>
      </c>
      <c r="F453" s="8"/>
      <c r="G453" s="5"/>
      <c r="H453" s="5"/>
      <c r="I453" s="5"/>
      <c r="J453" s="5"/>
    </row>
    <row r="454" spans="1:10">
      <c r="B454" s="1" t="s">
        <v>5</v>
      </c>
      <c r="C454" s="1">
        <v>15.3</v>
      </c>
      <c r="D454" t="s">
        <v>466</v>
      </c>
      <c r="E454" s="8">
        <f t="shared" ref="E454:E517" si="34">SQRT(2)*IMABS(D454)/$K$1</f>
        <v>0.11465747886356677</v>
      </c>
      <c r="F454" s="8"/>
      <c r="G454" s="5"/>
      <c r="H454" s="5"/>
      <c r="I454" s="5"/>
      <c r="J454" s="5"/>
    </row>
    <row r="455" spans="1:10">
      <c r="B455" s="1" t="s">
        <v>6</v>
      </c>
      <c r="C455" s="1">
        <v>17.899999999999999</v>
      </c>
      <c r="D455" t="s">
        <v>467</v>
      </c>
      <c r="E455" s="8">
        <f t="shared" si="34"/>
        <v>0.14658099331134972</v>
      </c>
      <c r="F455" s="8"/>
      <c r="G455" s="5"/>
      <c r="H455" s="5"/>
      <c r="I455" s="5"/>
      <c r="J455" s="5"/>
    </row>
    <row r="456" spans="1:10">
      <c r="B456" s="1" t="s">
        <v>7</v>
      </c>
      <c r="C456" s="1">
        <v>14.9</v>
      </c>
      <c r="D456" t="s">
        <v>468</v>
      </c>
      <c r="E456" s="8">
        <f t="shared" si="34"/>
        <v>0.11206062302691554</v>
      </c>
      <c r="F456" s="8"/>
      <c r="G456" s="5"/>
      <c r="H456" s="5"/>
      <c r="I456" s="5"/>
      <c r="J456" s="5"/>
    </row>
    <row r="457" spans="1:10">
      <c r="B457" s="1" t="s">
        <v>8</v>
      </c>
      <c r="C457" s="1">
        <v>14.4</v>
      </c>
      <c r="D457" t="s">
        <v>469</v>
      </c>
      <c r="E457" s="8">
        <f t="shared" si="34"/>
        <v>0.17048204765474212</v>
      </c>
      <c r="F457" s="8"/>
      <c r="G457" s="5"/>
      <c r="H457" s="5"/>
      <c r="I457" s="5"/>
      <c r="J457" s="5"/>
    </row>
    <row r="458" spans="1:10">
      <c r="B458" s="1" t="s">
        <v>9</v>
      </c>
      <c r="C458" s="1">
        <v>11.4</v>
      </c>
      <c r="D458" t="s">
        <v>470</v>
      </c>
      <c r="E458" s="8">
        <f t="shared" si="34"/>
        <v>7.3152894630174325E-2</v>
      </c>
      <c r="F458" s="8"/>
      <c r="G458" s="5"/>
      <c r="H458" s="5"/>
      <c r="I458" s="5"/>
      <c r="J458" s="5"/>
    </row>
    <row r="459" spans="1:10">
      <c r="B459" s="1" t="s">
        <v>10</v>
      </c>
      <c r="C459" s="1">
        <v>7.8</v>
      </c>
      <c r="D459" t="s">
        <v>471</v>
      </c>
      <c r="E459" s="8">
        <f t="shared" si="34"/>
        <v>5.4972268769095479E-2</v>
      </c>
      <c r="F459" s="8"/>
      <c r="G459" s="5"/>
      <c r="H459" s="5"/>
      <c r="I459" s="5"/>
      <c r="J459" s="5"/>
    </row>
    <row r="460" spans="1:10">
      <c r="B460" s="1" t="s">
        <v>11</v>
      </c>
      <c r="C460" s="1">
        <v>5.2</v>
      </c>
      <c r="D460" t="s">
        <v>472</v>
      </c>
      <c r="E460" s="8">
        <f t="shared" si="34"/>
        <v>0.12110984859360018</v>
      </c>
      <c r="F460" s="8"/>
      <c r="G460" s="5"/>
      <c r="H460" s="5"/>
      <c r="I460" s="5"/>
      <c r="J460" s="5"/>
    </row>
    <row r="461" spans="1:10">
      <c r="A461">
        <v>2015</v>
      </c>
      <c r="B461" s="1" t="s">
        <v>0</v>
      </c>
      <c r="C461" s="1">
        <v>4.0999999999999996</v>
      </c>
      <c r="D461" t="s">
        <v>473</v>
      </c>
      <c r="E461" s="8">
        <f t="shared" si="34"/>
        <v>0.13966480486765018</v>
      </c>
      <c r="F461" s="8"/>
      <c r="G461" s="5"/>
      <c r="H461" s="5"/>
      <c r="I461" s="5"/>
      <c r="J461" s="5"/>
    </row>
    <row r="462" spans="1:10">
      <c r="B462" s="1" t="s">
        <v>1</v>
      </c>
      <c r="C462" s="1">
        <v>3.8</v>
      </c>
      <c r="D462" t="s">
        <v>474</v>
      </c>
      <c r="E462" s="8">
        <f t="shared" si="34"/>
        <v>0.12545429567880875</v>
      </c>
      <c r="F462" s="8"/>
      <c r="G462" s="5"/>
      <c r="H462" s="5"/>
      <c r="I462" s="5"/>
      <c r="J462" s="5"/>
    </row>
    <row r="463" spans="1:10">
      <c r="B463" s="1" t="s">
        <v>2</v>
      </c>
      <c r="C463" s="1">
        <v>5.9</v>
      </c>
      <c r="D463" t="s">
        <v>475</v>
      </c>
      <c r="E463" s="8">
        <f t="shared" si="34"/>
        <v>8.7189761767501386E-2</v>
      </c>
      <c r="F463" s="8"/>
      <c r="G463" s="5"/>
      <c r="H463" s="5"/>
      <c r="I463" s="5"/>
      <c r="J463" s="5"/>
    </row>
    <row r="464" spans="1:10">
      <c r="B464" s="1" t="s">
        <v>3</v>
      </c>
      <c r="C464" s="1">
        <v>9.1</v>
      </c>
      <c r="D464" t="s">
        <v>476</v>
      </c>
      <c r="E464" s="8">
        <f t="shared" si="34"/>
        <v>0.10073193810011397</v>
      </c>
      <c r="F464" s="8"/>
      <c r="G464" s="5"/>
      <c r="H464" s="5"/>
      <c r="I464" s="5"/>
      <c r="J464" s="5"/>
    </row>
    <row r="465" spans="1:10">
      <c r="B465" s="1" t="s">
        <v>4</v>
      </c>
      <c r="C465" s="1">
        <v>10.6</v>
      </c>
      <c r="D465" t="s">
        <v>477</v>
      </c>
      <c r="E465" s="8">
        <f t="shared" si="34"/>
        <v>0.27356782209830899</v>
      </c>
      <c r="F465" s="8"/>
      <c r="G465" s="5"/>
      <c r="H465" s="5"/>
      <c r="I465" s="5"/>
      <c r="J465" s="5"/>
    </row>
    <row r="466" spans="1:10">
      <c r="B466" s="1" t="s">
        <v>5</v>
      </c>
      <c r="C466" s="1">
        <v>13.9</v>
      </c>
      <c r="D466" t="s">
        <v>478</v>
      </c>
      <c r="E466" s="8">
        <f t="shared" si="34"/>
        <v>9.5870906395087732E-2</v>
      </c>
      <c r="F466" s="8"/>
      <c r="G466" s="5"/>
      <c r="H466" s="5"/>
      <c r="I466" s="5"/>
      <c r="J466" s="5"/>
    </row>
    <row r="467" spans="1:10">
      <c r="B467" s="1" t="s">
        <v>6</v>
      </c>
      <c r="C467" s="1">
        <v>15.7</v>
      </c>
      <c r="D467" t="s">
        <v>479</v>
      </c>
      <c r="E467" s="8">
        <f t="shared" si="34"/>
        <v>0.25720490582038008</v>
      </c>
      <c r="F467" s="8"/>
      <c r="G467" s="5"/>
      <c r="H467" s="5"/>
      <c r="I467" s="5"/>
      <c r="J467" s="5"/>
    </row>
    <row r="468" spans="1:10">
      <c r="B468" s="1" t="s">
        <v>7</v>
      </c>
      <c r="C468" s="1">
        <v>15.8</v>
      </c>
      <c r="D468" t="s">
        <v>480</v>
      </c>
      <c r="E468" s="8">
        <f t="shared" si="34"/>
        <v>0.24970865463717656</v>
      </c>
      <c r="F468" s="8"/>
      <c r="G468" s="5"/>
      <c r="H468" s="5"/>
      <c r="I468" s="5"/>
      <c r="J468" s="5"/>
    </row>
    <row r="469" spans="1:10">
      <c r="B469" s="1" t="s">
        <v>8</v>
      </c>
      <c r="C469" s="1">
        <v>12.2</v>
      </c>
      <c r="D469" t="s">
        <v>481</v>
      </c>
      <c r="E469" s="8">
        <f t="shared" si="34"/>
        <v>0.31780845388379991</v>
      </c>
      <c r="F469" s="8"/>
      <c r="G469" s="5"/>
      <c r="H469" s="5"/>
      <c r="I469" s="5"/>
      <c r="J469" s="5"/>
    </row>
    <row r="470" spans="1:10">
      <c r="B470" s="1" t="s">
        <v>9</v>
      </c>
      <c r="C470" s="1">
        <v>10.199999999999999</v>
      </c>
      <c r="D470" t="s">
        <v>482</v>
      </c>
      <c r="E470" s="8">
        <f t="shared" si="34"/>
        <v>0.35305143928890154</v>
      </c>
      <c r="F470" s="8"/>
      <c r="G470" s="5"/>
      <c r="H470" s="5"/>
      <c r="I470" s="5"/>
      <c r="J470" s="5"/>
    </row>
    <row r="471" spans="1:10">
      <c r="B471" s="1" t="s">
        <v>10</v>
      </c>
      <c r="C471" s="1">
        <v>8.6999999999999993</v>
      </c>
      <c r="D471" t="s">
        <v>483</v>
      </c>
      <c r="E471" s="8">
        <f t="shared" si="34"/>
        <v>0.39770908149384315</v>
      </c>
      <c r="F471" s="8"/>
      <c r="G471" s="5"/>
      <c r="H471" s="5"/>
      <c r="I471" s="5"/>
      <c r="J471" s="5"/>
    </row>
    <row r="472" spans="1:10">
      <c r="B472" s="1" t="s">
        <v>11</v>
      </c>
      <c r="C472" s="1">
        <v>8.6</v>
      </c>
      <c r="D472" t="s">
        <v>484</v>
      </c>
      <c r="E472" s="8">
        <f t="shared" si="34"/>
        <v>0.53171594521320864</v>
      </c>
      <c r="F472" s="8"/>
      <c r="G472" s="5"/>
      <c r="H472" s="5"/>
      <c r="I472" s="5"/>
      <c r="J472" s="5"/>
    </row>
    <row r="473" spans="1:10">
      <c r="A473">
        <v>2016</v>
      </c>
      <c r="B473" s="1" t="s">
        <v>0</v>
      </c>
      <c r="C473" s="1">
        <v>4.8</v>
      </c>
      <c r="D473" t="s">
        <v>485</v>
      </c>
      <c r="E473" s="8">
        <f t="shared" si="34"/>
        <v>1.0115658672100731</v>
      </c>
      <c r="F473" s="8"/>
      <c r="G473" s="5"/>
      <c r="H473" s="5"/>
      <c r="I473" s="5"/>
      <c r="J473" s="5"/>
    </row>
    <row r="474" spans="1:10">
      <c r="B474" s="1" t="s">
        <v>1</v>
      </c>
      <c r="C474" s="1">
        <v>4.2</v>
      </c>
      <c r="D474" t="s">
        <v>486</v>
      </c>
      <c r="E474" s="8">
        <f t="shared" si="34"/>
        <v>3.7522584546263706</v>
      </c>
      <c r="F474" s="8"/>
      <c r="G474" s="5"/>
      <c r="H474" s="5"/>
      <c r="I474" s="5"/>
      <c r="J474" s="5"/>
    </row>
    <row r="475" spans="1:10">
      <c r="B475" s="1" t="s">
        <v>2</v>
      </c>
      <c r="C475" s="1">
        <v>5.5</v>
      </c>
      <c r="D475" t="s">
        <v>487</v>
      </c>
      <c r="E475" s="8">
        <f t="shared" si="34"/>
        <v>1.7485856856135031</v>
      </c>
      <c r="F475" s="8"/>
      <c r="G475" s="5"/>
      <c r="H475" s="5"/>
      <c r="I475" s="5"/>
      <c r="J475" s="5"/>
    </row>
    <row r="476" spans="1:10">
      <c r="B476" s="1" t="s">
        <v>3</v>
      </c>
      <c r="C476" s="1">
        <v>7</v>
      </c>
      <c r="D476" t="s">
        <v>488</v>
      </c>
      <c r="E476" s="8">
        <f t="shared" si="34"/>
        <v>0.69803911680652553</v>
      </c>
      <c r="F476" s="8"/>
      <c r="G476" s="5"/>
      <c r="H476" s="5"/>
      <c r="I476" s="5"/>
      <c r="J476" s="5"/>
    </row>
    <row r="477" spans="1:10">
      <c r="B477" s="1" t="s">
        <v>4</v>
      </c>
      <c r="C477" s="1">
        <v>11.8</v>
      </c>
      <c r="D477" t="s">
        <v>489</v>
      </c>
      <c r="E477" s="8">
        <f t="shared" si="34"/>
        <v>0.50731313367607589</v>
      </c>
      <c r="F477" s="8"/>
      <c r="G477" s="5"/>
      <c r="H477" s="5"/>
      <c r="I477" s="5"/>
      <c r="J477" s="5"/>
    </row>
    <row r="478" spans="1:10">
      <c r="B478" s="1" t="s">
        <v>5</v>
      </c>
      <c r="C478" s="1">
        <v>14.6</v>
      </c>
      <c r="D478" t="s">
        <v>490</v>
      </c>
      <c r="E478" s="8">
        <f t="shared" si="34"/>
        <v>0.31255100138154879</v>
      </c>
      <c r="F478" s="8"/>
      <c r="G478" s="5"/>
      <c r="H478" s="5"/>
      <c r="I478" s="5"/>
      <c r="J478" s="5"/>
    </row>
    <row r="479" spans="1:10">
      <c r="B479" s="1" t="s">
        <v>6</v>
      </c>
      <c r="C479" s="1">
        <v>16.600000000000001</v>
      </c>
      <c r="D479" t="s">
        <v>491</v>
      </c>
      <c r="E479" s="8">
        <f t="shared" si="34"/>
        <v>5.2348702587642258E-2</v>
      </c>
      <c r="F479" s="8"/>
      <c r="G479" s="5"/>
      <c r="H479" s="5"/>
      <c r="I479" s="5"/>
      <c r="J479" s="5"/>
    </row>
    <row r="480" spans="1:10">
      <c r="B480" s="1" t="s">
        <v>7</v>
      </c>
      <c r="C480" s="1">
        <v>16.600000000000001</v>
      </c>
      <c r="D480" t="s">
        <v>492</v>
      </c>
      <c r="E480" s="8">
        <f t="shared" si="34"/>
        <v>0.17033637985423972</v>
      </c>
      <c r="F480" s="8"/>
      <c r="G480" s="5"/>
      <c r="H480" s="5"/>
      <c r="I480" s="5"/>
      <c r="J480" s="5"/>
    </row>
    <row r="481" spans="1:10">
      <c r="B481" s="1" t="s">
        <v>8</v>
      </c>
      <c r="C481" s="1">
        <v>15.4</v>
      </c>
      <c r="D481" t="s">
        <v>493</v>
      </c>
      <c r="E481" s="8">
        <f t="shared" si="34"/>
        <v>0.17729810818350855</v>
      </c>
      <c r="F481" s="8"/>
      <c r="G481" s="5"/>
      <c r="H481" s="5"/>
      <c r="I481" s="5"/>
      <c r="J481" s="5"/>
    </row>
    <row r="482" spans="1:10">
      <c r="B482" s="1" t="s">
        <v>9</v>
      </c>
      <c r="C482" s="1">
        <v>10.199999999999999</v>
      </c>
      <c r="D482" t="s">
        <v>494</v>
      </c>
      <c r="E482" s="8">
        <f t="shared" si="34"/>
        <v>0.23882986847174995</v>
      </c>
      <c r="F482" s="8"/>
      <c r="G482" s="5"/>
      <c r="H482" s="5"/>
      <c r="I482" s="5"/>
      <c r="J482" s="5"/>
    </row>
    <row r="483" spans="1:10">
      <c r="B483" s="1" t="s">
        <v>10</v>
      </c>
      <c r="C483" s="1">
        <v>5.4</v>
      </c>
      <c r="D483" t="s">
        <v>495</v>
      </c>
      <c r="E483" s="8">
        <f t="shared" si="34"/>
        <v>9.2611267163763264E-2</v>
      </c>
      <c r="F483" s="8"/>
      <c r="G483" s="5"/>
      <c r="H483" s="5"/>
      <c r="I483" s="5"/>
      <c r="J483" s="5"/>
    </row>
    <row r="484" spans="1:10">
      <c r="B484" s="1" t="s">
        <v>11</v>
      </c>
      <c r="C484" s="1">
        <v>6.3</v>
      </c>
      <c r="D484" t="s">
        <v>496</v>
      </c>
      <c r="E484" s="8">
        <f t="shared" si="34"/>
        <v>0.24288939657387648</v>
      </c>
      <c r="F484" s="8"/>
      <c r="G484" s="5"/>
      <c r="H484" s="5"/>
      <c r="I484" s="5"/>
      <c r="J484" s="5"/>
    </row>
    <row r="485" spans="1:10">
      <c r="A485">
        <v>2017</v>
      </c>
      <c r="B485" s="1" t="s">
        <v>0</v>
      </c>
      <c r="C485" s="1">
        <v>3.9</v>
      </c>
      <c r="D485" t="s">
        <v>497</v>
      </c>
      <c r="E485" s="8">
        <f t="shared" si="34"/>
        <v>0.19314971160695335</v>
      </c>
      <c r="F485" s="8"/>
      <c r="G485" s="5"/>
      <c r="H485" s="5"/>
      <c r="I485" s="5"/>
      <c r="J485" s="5"/>
    </row>
    <row r="486" spans="1:10">
      <c r="B486" s="1" t="s">
        <v>1</v>
      </c>
      <c r="C486" s="1">
        <v>5.2</v>
      </c>
      <c r="D486" t="s">
        <v>498</v>
      </c>
      <c r="E486" s="8">
        <f t="shared" si="34"/>
        <v>9.3439246952801036E-2</v>
      </c>
      <c r="F486" s="8"/>
      <c r="G486" s="5"/>
      <c r="H486" s="5"/>
      <c r="I486" s="5"/>
      <c r="J486" s="5"/>
    </row>
    <row r="487" spans="1:10">
      <c r="B487" s="1" t="s">
        <v>2</v>
      </c>
      <c r="C487" s="1">
        <v>8</v>
      </c>
      <c r="D487" t="s">
        <v>499</v>
      </c>
      <c r="E487" s="8">
        <f t="shared" si="34"/>
        <v>4.9370191489296451E-2</v>
      </c>
      <c r="F487" s="8"/>
      <c r="G487" s="5"/>
      <c r="H487" s="5"/>
      <c r="I487" s="5"/>
      <c r="J487" s="5"/>
    </row>
    <row r="488" spans="1:10">
      <c r="B488" s="1" t="s">
        <v>3</v>
      </c>
      <c r="C488" s="1">
        <v>8.6</v>
      </c>
      <c r="D488" t="s">
        <v>500</v>
      </c>
      <c r="E488" s="8">
        <f t="shared" si="34"/>
        <v>0.12143157063461887</v>
      </c>
      <c r="F488" s="8"/>
      <c r="G488" s="5"/>
      <c r="H488" s="5"/>
      <c r="I488" s="5"/>
      <c r="J488" s="5"/>
    </row>
    <row r="489" spans="1:10">
      <c r="B489" s="1" t="s">
        <v>4</v>
      </c>
      <c r="C489" s="1">
        <v>12.8</v>
      </c>
      <c r="D489" t="s">
        <v>501</v>
      </c>
      <c r="E489" s="8">
        <f t="shared" si="34"/>
        <v>5.6825665328405744E-2</v>
      </c>
      <c r="F489" s="8"/>
      <c r="G489" s="5"/>
      <c r="H489" s="5"/>
      <c r="I489" s="5"/>
      <c r="J489" s="5"/>
    </row>
    <row r="490" spans="1:10">
      <c r="B490" s="1" t="s">
        <v>5</v>
      </c>
      <c r="C490" s="1">
        <v>15.7</v>
      </c>
      <c r="D490" t="s">
        <v>502</v>
      </c>
      <c r="E490" s="8">
        <f t="shared" si="34"/>
        <v>3.4883917177236663E-2</v>
      </c>
      <c r="F490" s="8"/>
      <c r="G490" s="5"/>
      <c r="H490" s="5"/>
      <c r="I490" s="5"/>
      <c r="J490" s="5"/>
    </row>
    <row r="491" spans="1:10">
      <c r="B491" s="1" t="s">
        <v>6</v>
      </c>
      <c r="C491" s="1">
        <v>16.399999999999999</v>
      </c>
      <c r="D491" t="s">
        <v>503</v>
      </c>
      <c r="E491" s="8">
        <f t="shared" si="34"/>
        <v>7.6700888806567599E-2</v>
      </c>
      <c r="F491" s="8"/>
      <c r="G491" s="5"/>
      <c r="H491" s="5"/>
      <c r="I491" s="5"/>
      <c r="J491" s="5"/>
    </row>
    <row r="492" spans="1:10">
      <c r="B492" s="1" t="s">
        <v>7</v>
      </c>
      <c r="C492" s="1">
        <v>15.2</v>
      </c>
      <c r="D492" t="s">
        <v>504</v>
      </c>
      <c r="E492" s="8">
        <f t="shared" si="34"/>
        <v>9.0327850728324277E-2</v>
      </c>
      <c r="F492" s="8"/>
      <c r="G492" s="5"/>
      <c r="H492" s="5"/>
      <c r="I492" s="5"/>
      <c r="J492" s="5"/>
    </row>
    <row r="493" spans="1:10">
      <c r="B493" s="1" t="s">
        <v>8</v>
      </c>
      <c r="C493" s="1">
        <v>13</v>
      </c>
      <c r="D493" t="s">
        <v>505</v>
      </c>
      <c r="E493" s="8">
        <f t="shared" si="34"/>
        <v>2.539980182088785E-2</v>
      </c>
      <c r="F493" s="8"/>
      <c r="G493" s="5"/>
      <c r="H493" s="5"/>
      <c r="I493" s="5"/>
      <c r="J493" s="5"/>
    </row>
    <row r="494" spans="1:10">
      <c r="B494" s="1" t="s">
        <v>9</v>
      </c>
      <c r="C494" s="1">
        <v>11.9</v>
      </c>
      <c r="D494" t="s">
        <v>506</v>
      </c>
      <c r="E494" s="8">
        <f t="shared" si="34"/>
        <v>5.4549202894954477E-2</v>
      </c>
      <c r="F494" s="8"/>
      <c r="G494" s="5"/>
      <c r="H494" s="5"/>
      <c r="I494" s="5"/>
      <c r="J494" s="5"/>
    </row>
    <row r="495" spans="1:10">
      <c r="B495" s="1" t="s">
        <v>10</v>
      </c>
      <c r="C495" s="1">
        <v>6.5</v>
      </c>
      <c r="D495" t="s">
        <v>507</v>
      </c>
      <c r="E495" s="8">
        <f t="shared" si="34"/>
        <v>4.6304667228815738E-2</v>
      </c>
      <c r="F495" s="8"/>
      <c r="G495" s="5"/>
      <c r="H495" s="5"/>
      <c r="I495" s="5"/>
      <c r="J495" s="5"/>
    </row>
    <row r="496" spans="1:10">
      <c r="B496" s="1" t="s">
        <v>11</v>
      </c>
      <c r="C496" s="1">
        <v>4.7</v>
      </c>
      <c r="D496" t="s">
        <v>508</v>
      </c>
      <c r="E496" s="8">
        <f t="shared" si="34"/>
        <v>8.6101286590137632E-2</v>
      </c>
      <c r="F496" s="8"/>
      <c r="G496" s="5"/>
      <c r="H496" s="5"/>
      <c r="I496" s="5"/>
      <c r="J496" s="5"/>
    </row>
    <row r="497" spans="1:10">
      <c r="A497">
        <v>2018</v>
      </c>
      <c r="B497" s="1" t="s">
        <v>0</v>
      </c>
      <c r="C497" s="1">
        <v>4.4000000000000004</v>
      </c>
      <c r="D497" t="s">
        <v>509</v>
      </c>
      <c r="E497" s="8">
        <f t="shared" si="34"/>
        <v>6.6107156381948681E-2</v>
      </c>
      <c r="F497" s="8"/>
      <c r="G497" s="5"/>
      <c r="H497" s="5"/>
      <c r="I497" s="5"/>
      <c r="J497" s="5"/>
    </row>
    <row r="498" spans="1:10">
      <c r="B498" s="1" t="s">
        <v>1</v>
      </c>
      <c r="C498" s="1">
        <v>2.2999999999999998</v>
      </c>
      <c r="D498" t="s">
        <v>510</v>
      </c>
      <c r="E498" s="8">
        <f t="shared" si="34"/>
        <v>7.8420266590090881E-2</v>
      </c>
      <c r="F498" s="8"/>
      <c r="G498" s="5"/>
      <c r="H498" s="5"/>
      <c r="I498" s="5"/>
      <c r="J498" s="5"/>
    </row>
    <row r="499" spans="1:10">
      <c r="B499" s="1" t="s">
        <v>2</v>
      </c>
      <c r="C499" s="1">
        <v>3.7</v>
      </c>
      <c r="D499" t="s">
        <v>511</v>
      </c>
      <c r="E499" s="8">
        <f t="shared" si="34"/>
        <v>0.26176678887262123</v>
      </c>
      <c r="F499" s="8"/>
      <c r="G499" s="5"/>
      <c r="H499" s="5"/>
      <c r="I499" s="5"/>
      <c r="J499" s="5"/>
    </row>
    <row r="500" spans="1:10">
      <c r="B500" s="1" t="s">
        <v>3</v>
      </c>
      <c r="C500" s="1">
        <v>8.8000000000000007</v>
      </c>
      <c r="D500" t="s">
        <v>512</v>
      </c>
      <c r="E500" s="8">
        <f t="shared" si="34"/>
        <v>0.13928482430480107</v>
      </c>
      <c r="F500" s="8"/>
      <c r="G500" s="5"/>
      <c r="H500" s="5"/>
      <c r="I500" s="5"/>
      <c r="J500" s="5"/>
    </row>
    <row r="501" spans="1:10">
      <c r="B501" s="1" t="s">
        <v>4</v>
      </c>
      <c r="C501" s="1">
        <v>13.8</v>
      </c>
      <c r="D501" t="s">
        <v>513</v>
      </c>
      <c r="E501" s="8">
        <f t="shared" si="34"/>
        <v>0.13605614628847684</v>
      </c>
      <c r="F501" s="8"/>
      <c r="G501" s="5"/>
      <c r="H501" s="5"/>
      <c r="I501" s="5"/>
      <c r="J501" s="5"/>
    </row>
    <row r="502" spans="1:10">
      <c r="B502" s="1" t="s">
        <v>5</v>
      </c>
      <c r="C502" s="1">
        <v>16.399999999999999</v>
      </c>
      <c r="D502" t="s">
        <v>514</v>
      </c>
      <c r="E502" s="8">
        <f t="shared" si="34"/>
        <v>0.11428777967527325</v>
      </c>
      <c r="F502" s="8"/>
      <c r="G502" s="5"/>
      <c r="H502" s="5"/>
      <c r="I502" s="5"/>
      <c r="J502" s="5"/>
    </row>
    <row r="503" spans="1:10">
      <c r="B503" s="1" t="s">
        <v>6</v>
      </c>
      <c r="C503" s="1">
        <v>19.5</v>
      </c>
      <c r="D503" t="s">
        <v>515</v>
      </c>
      <c r="E503" s="8">
        <f t="shared" si="34"/>
        <v>8.259508746331734E-2</v>
      </c>
      <c r="F503" s="8"/>
      <c r="G503" s="5"/>
      <c r="H503" s="5"/>
      <c r="I503" s="5"/>
      <c r="J503" s="5"/>
    </row>
    <row r="504" spans="1:10">
      <c r="B504" s="1" t="s">
        <v>7</v>
      </c>
      <c r="C504" s="1">
        <v>17</v>
      </c>
      <c r="D504" t="s">
        <v>516</v>
      </c>
      <c r="E504" s="8">
        <f t="shared" si="34"/>
        <v>5.8866528104512546E-2</v>
      </c>
      <c r="F504" s="8"/>
      <c r="G504" s="5"/>
      <c r="H504" s="5"/>
      <c r="I504" s="5"/>
      <c r="J504" s="5"/>
    </row>
    <row r="505" spans="1:10">
      <c r="B505" s="1" t="s">
        <v>8</v>
      </c>
      <c r="C505" s="1">
        <v>13.4</v>
      </c>
      <c r="D505" t="s">
        <v>517</v>
      </c>
      <c r="E505" s="8">
        <f t="shared" si="34"/>
        <v>1.5109956132466008E-2</v>
      </c>
      <c r="F505" s="8"/>
      <c r="G505" s="5"/>
      <c r="H505" s="5"/>
      <c r="I505" s="5"/>
      <c r="J505" s="5"/>
    </row>
    <row r="506" spans="1:10">
      <c r="B506" s="1" t="s">
        <v>9</v>
      </c>
      <c r="C506" s="1">
        <v>10.3</v>
      </c>
      <c r="D506" t="s">
        <v>518</v>
      </c>
      <c r="E506" s="8">
        <f t="shared" si="34"/>
        <v>0.13487264560066031</v>
      </c>
      <c r="F506" s="8"/>
      <c r="G506" s="5"/>
      <c r="H506" s="5"/>
      <c r="I506" s="5"/>
      <c r="J506" s="5"/>
    </row>
    <row r="507" spans="1:10">
      <c r="B507" s="1" t="s">
        <v>10</v>
      </c>
      <c r="C507" s="1">
        <v>7.4</v>
      </c>
      <c r="D507" t="s">
        <v>519</v>
      </c>
      <c r="E507" s="8">
        <f t="shared" si="34"/>
        <v>0.122167584132876</v>
      </c>
      <c r="F507" s="8"/>
      <c r="G507" s="5"/>
      <c r="H507" s="5"/>
      <c r="I507" s="5"/>
      <c r="J507" s="5"/>
    </row>
    <row r="508" spans="1:10">
      <c r="B508" s="1" t="s">
        <v>11</v>
      </c>
      <c r="C508" s="1">
        <v>6.4</v>
      </c>
      <c r="D508" t="s">
        <v>520</v>
      </c>
      <c r="E508" s="8">
        <f t="shared" si="34"/>
        <v>5.739614352792928E-2</v>
      </c>
      <c r="F508" s="8"/>
      <c r="G508" s="5"/>
      <c r="H508" s="5"/>
      <c r="I508" s="5"/>
      <c r="J508" s="5"/>
    </row>
    <row r="509" spans="1:10">
      <c r="A509">
        <v>2019</v>
      </c>
      <c r="B509" s="1" t="s">
        <v>0</v>
      </c>
      <c r="C509" s="1">
        <v>4.4000000000000004</v>
      </c>
      <c r="D509" t="s">
        <v>521</v>
      </c>
      <c r="E509" s="8">
        <f t="shared" si="34"/>
        <v>5.5101367844383443E-2</v>
      </c>
      <c r="F509" s="8"/>
      <c r="G509" s="5"/>
      <c r="H509" s="5"/>
      <c r="I509" s="5"/>
      <c r="J509" s="5"/>
    </row>
    <row r="510" spans="1:10">
      <c r="B510" s="1" t="s">
        <v>1</v>
      </c>
      <c r="C510" s="1">
        <v>6.9</v>
      </c>
      <c r="D510" t="s">
        <v>522</v>
      </c>
      <c r="E510" s="8">
        <f t="shared" si="34"/>
        <v>0.12425358859721712</v>
      </c>
      <c r="F510" s="8"/>
      <c r="G510" s="5"/>
      <c r="H510" s="5"/>
      <c r="I510" s="5"/>
      <c r="J510" s="5"/>
    </row>
    <row r="511" spans="1:10">
      <c r="B511" s="1" t="s">
        <v>2</v>
      </c>
      <c r="C511" s="1">
        <v>7.5</v>
      </c>
      <c r="D511" t="s">
        <v>523</v>
      </c>
      <c r="E511" s="8">
        <f t="shared" si="34"/>
        <v>0.21402019472857703</v>
      </c>
      <c r="F511" s="8"/>
      <c r="G511" s="5"/>
      <c r="H511" s="5"/>
      <c r="I511" s="5"/>
      <c r="J511" s="5"/>
    </row>
    <row r="512" spans="1:10">
      <c r="B512" s="1" t="s">
        <v>3</v>
      </c>
      <c r="C512" s="1">
        <v>8.9</v>
      </c>
      <c r="D512" t="s">
        <v>524</v>
      </c>
      <c r="E512" s="8">
        <f t="shared" si="34"/>
        <v>0.20324593963403853</v>
      </c>
      <c r="F512" s="8"/>
      <c r="G512" s="5"/>
      <c r="H512" s="5"/>
      <c r="I512" s="5"/>
      <c r="J512" s="5"/>
    </row>
    <row r="513" spans="2:10">
      <c r="B513" s="1" t="s">
        <v>4</v>
      </c>
      <c r="C513" s="1">
        <v>11.5</v>
      </c>
      <c r="D513" t="s">
        <v>525</v>
      </c>
      <c r="E513" s="8">
        <f t="shared" si="34"/>
        <v>8.5811607228323331E-2</v>
      </c>
      <c r="F513" s="8" t="str">
        <f t="shared" ref="F513:F516" ca="1" si="35">_xlfn.FORMULATEXT(E513)</f>
        <v>=SQRT(2)*IMABS(D513)/$K$1</v>
      </c>
      <c r="G513" s="5"/>
      <c r="H513" s="5"/>
      <c r="I513" s="5"/>
      <c r="J513" s="8"/>
    </row>
    <row r="514" spans="2:10">
      <c r="B514" s="1" t="s">
        <v>5</v>
      </c>
      <c r="C514" s="1">
        <v>14.1</v>
      </c>
      <c r="D514" t="s">
        <v>526</v>
      </c>
      <c r="E514" s="8">
        <f t="shared" si="34"/>
        <v>0.20430917119206168</v>
      </c>
      <c r="F514" s="8" t="str">
        <f t="shared" ca="1" si="35"/>
        <v>=SQRT(2)*IMABS(D514)/$K$1</v>
      </c>
      <c r="G514" s="5"/>
      <c r="H514" s="5"/>
      <c r="I514" s="5"/>
      <c r="J514" s="8"/>
    </row>
    <row r="515" spans="2:10">
      <c r="B515" s="1" t="s">
        <v>6</v>
      </c>
      <c r="C515" s="1">
        <v>17.8</v>
      </c>
      <c r="D515" t="s">
        <v>527</v>
      </c>
      <c r="E515" s="8">
        <f t="shared" si="34"/>
        <v>0.13129034443915974</v>
      </c>
      <c r="F515" s="8" t="str">
        <f t="shared" ca="1" si="35"/>
        <v>=SQRT(2)*IMABS(D515)/$K$1</v>
      </c>
      <c r="G515" s="5"/>
      <c r="H515" s="5"/>
      <c r="I515" s="5"/>
      <c r="J515" s="8"/>
    </row>
    <row r="516" spans="2:10">
      <c r="B516" s="1" t="s">
        <v>7</v>
      </c>
      <c r="C516" s="1">
        <v>17.100000000000001</v>
      </c>
      <c r="D516" t="s">
        <v>528</v>
      </c>
      <c r="E516" s="8">
        <f t="shared" si="34"/>
        <v>0.40435975173074618</v>
      </c>
      <c r="F516" s="8" t="str">
        <f t="shared" ca="1" si="35"/>
        <v>=SQRT(2)*IMABS(D516)/$K$1</v>
      </c>
      <c r="G516" s="5"/>
      <c r="H516" s="5"/>
      <c r="I516" s="5"/>
      <c r="J516" s="8"/>
    </row>
    <row r="517" spans="2:10">
      <c r="E517" s="8">
        <f t="shared" si="34"/>
        <v>0</v>
      </c>
      <c r="F517" s="8"/>
      <c r="G517" s="5"/>
      <c r="H517" s="5"/>
      <c r="I517" s="5"/>
      <c r="J517" s="8"/>
    </row>
  </sheetData>
  <hyperlinks>
    <hyperlink ref="A2" r:id="rId1" xr:uid="{3255AE0F-E004-48F4-B373-2174695D9765}"/>
  </hyperlinks>
  <pageMargins left="0.7" right="0.7" top="0.75" bottom="0.75" header="0.3" footer="0.3"/>
  <ignoredErrors>
    <ignoredError sqref="G6:G9 I6:I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70807-5C55-4FEA-8CA4-84694709DC95}">
  <dimension ref="A1:Y517"/>
  <sheetViews>
    <sheetView zoomScale="80" zoomScaleNormal="80" workbookViewId="0">
      <selection activeCell="N19" sqref="N19"/>
    </sheetView>
  </sheetViews>
  <sheetFormatPr defaultRowHeight="15"/>
  <cols>
    <col min="4" max="4" width="38.7109375" customWidth="1"/>
    <col min="5" max="6" width="22.140625" customWidth="1"/>
    <col min="7" max="7" width="11.7109375" customWidth="1"/>
    <col min="8" max="8" width="26.85546875" customWidth="1"/>
    <col min="9" max="9" width="10.28515625" customWidth="1"/>
    <col min="10" max="10" width="10.85546875" customWidth="1"/>
    <col min="11" max="11" width="12.28515625" customWidth="1"/>
    <col min="12" max="12" width="11.42578125" customWidth="1"/>
    <col min="13" max="13" width="10.7109375" customWidth="1"/>
    <col min="14" max="14" width="36.5703125" customWidth="1"/>
    <col min="24" max="24" width="12.140625" customWidth="1"/>
  </cols>
  <sheetData>
    <row r="1" spans="1:25">
      <c r="A1" t="s">
        <v>16</v>
      </c>
      <c r="I1" s="5">
        <f>SUMPRODUCT(C5:C516,C5:C516)/COUNT(C5:C516)</f>
        <v>117.91347656249994</v>
      </c>
      <c r="J1" t="str">
        <f ca="1">_xlfn.FORMULATEXT(I1)</f>
        <v>=SUMPRODUCT(C5:C516,C5:C516)/COUNT(C5:C516)</v>
      </c>
      <c r="O1" s="4">
        <f>COUNTA(C5:C516)</f>
        <v>512</v>
      </c>
      <c r="P1" s="3" t="s">
        <v>534</v>
      </c>
      <c r="Q1" s="3"/>
      <c r="R1" s="3"/>
      <c r="S1" s="3"/>
      <c r="T1" s="3"/>
      <c r="U1" s="3"/>
      <c r="V1" s="3" t="str">
        <f ca="1">_xlfn.FORMULATEXT(O1)</f>
        <v>=COUNTA(C5:C516)</v>
      </c>
      <c r="W1" s="3"/>
    </row>
    <row r="2" spans="1:25" ht="17.25">
      <c r="A2" s="10" t="s">
        <v>15</v>
      </c>
      <c r="I2" s="5">
        <f>SUM(I5:I261)</f>
        <v>117.91578506469723</v>
      </c>
      <c r="J2" t="str">
        <f ca="1">_xlfn.FORMULATEXT(I2)</f>
        <v>=SUM(I5:I261)</v>
      </c>
      <c r="O2" s="3">
        <f>O1</f>
        <v>512</v>
      </c>
      <c r="P2" s="3" t="s">
        <v>533</v>
      </c>
      <c r="Q2" s="3"/>
      <c r="R2" s="3"/>
      <c r="S2" s="3"/>
      <c r="T2" s="3"/>
      <c r="U2" s="3"/>
      <c r="V2" s="3" t="str">
        <f t="shared" ref="V2:V7" ca="1" si="0">_xlfn.FORMULATEXT(O2)</f>
        <v>=O1</v>
      </c>
      <c r="W2" s="3"/>
    </row>
    <row r="3" spans="1:25">
      <c r="O3" s="4">
        <f>O1</f>
        <v>512</v>
      </c>
      <c r="P3" s="3" t="s">
        <v>536</v>
      </c>
      <c r="Q3" s="3"/>
      <c r="R3" s="4"/>
      <c r="S3" s="4"/>
      <c r="T3" s="4"/>
      <c r="U3" s="4"/>
      <c r="V3" s="3" t="str">
        <f t="shared" ca="1" si="0"/>
        <v>=O1</v>
      </c>
      <c r="W3" s="4"/>
    </row>
    <row r="4" spans="1:25">
      <c r="A4" s="2" t="s">
        <v>12</v>
      </c>
      <c r="B4" s="2" t="s">
        <v>13</v>
      </c>
      <c r="C4" s="2" t="s">
        <v>14</v>
      </c>
      <c r="D4" s="2" t="s">
        <v>529</v>
      </c>
      <c r="E4" s="2" t="s">
        <v>545</v>
      </c>
      <c r="F4" s="2" t="s">
        <v>546</v>
      </c>
      <c r="G4" s="2" t="s">
        <v>530</v>
      </c>
      <c r="H4" s="2"/>
      <c r="I4" s="2" t="s">
        <v>531</v>
      </c>
      <c r="J4" s="2"/>
      <c r="K4" s="2" t="s">
        <v>532</v>
      </c>
      <c r="L4" s="2"/>
      <c r="M4" s="2" t="s">
        <v>544</v>
      </c>
      <c r="N4" s="2"/>
      <c r="O4" s="6">
        <f>O3/O1</f>
        <v>1</v>
      </c>
      <c r="P4" s="11" t="s">
        <v>539</v>
      </c>
      <c r="V4" s="3" t="str">
        <f t="shared" ca="1" si="0"/>
        <v>=O3/O1</v>
      </c>
      <c r="X4" s="2" t="s">
        <v>532</v>
      </c>
      <c r="Y4" s="2" t="s">
        <v>531</v>
      </c>
    </row>
    <row r="5" spans="1:25" ht="18">
      <c r="A5">
        <v>1977</v>
      </c>
      <c r="B5" s="1" t="s">
        <v>0</v>
      </c>
      <c r="C5" s="1">
        <v>2.1</v>
      </c>
      <c r="D5" t="s">
        <v>17</v>
      </c>
      <c r="E5">
        <f>SQRT((IMREAL(D5))^2+(IMAGINARY(D5))^2)</f>
        <v>5009.2</v>
      </c>
      <c r="F5" s="5">
        <f>E5/O1</f>
        <v>9.7835937499999996</v>
      </c>
      <c r="G5" s="8">
        <f>IMABS(D5)/$O$1</f>
        <v>9.7835937499999996</v>
      </c>
      <c r="H5" s="8" t="str">
        <f ca="1">_xlfn.FORMULATEXT(G5)</f>
        <v>=IMABS(D5)/$O$1</v>
      </c>
      <c r="I5" s="5">
        <f t="shared" ref="I5:I69" si="1">G5^2</f>
        <v>95.718706665039051</v>
      </c>
      <c r="J5" s="8" t="str">
        <f ca="1">_xlfn.FORMULATEXT(I5)</f>
        <v>=G5^2</v>
      </c>
      <c r="K5">
        <v>0</v>
      </c>
      <c r="M5" s="8">
        <f>ATAN2(IMAGINARY(D5),IMREAL(D5))</f>
        <v>1.5707963267948966</v>
      </c>
      <c r="N5" s="8" t="str">
        <f ca="1">_xlfn.FORMULATEXT(M5)</f>
        <v>=ATAN2(IMAGINARY(D5),IMREAL(D5))</v>
      </c>
      <c r="O5" s="6">
        <f>1/O4</f>
        <v>1</v>
      </c>
      <c r="P5" s="11" t="s">
        <v>540</v>
      </c>
      <c r="V5" s="3" t="str">
        <f t="shared" ca="1" si="0"/>
        <v>=1/O4</v>
      </c>
      <c r="X5">
        <f>K5</f>
        <v>0</v>
      </c>
      <c r="Y5" s="5">
        <f>I5</f>
        <v>95.718706665039051</v>
      </c>
    </row>
    <row r="6" spans="1:25" ht="18">
      <c r="B6" s="1" t="s">
        <v>1</v>
      </c>
      <c r="C6" s="1">
        <v>3.6</v>
      </c>
      <c r="D6" t="s">
        <v>18</v>
      </c>
      <c r="E6">
        <f>SQRT((IMREAL(D6))^2+(IMAGINARY(D6))^2)</f>
        <v>146.39386751371183</v>
      </c>
      <c r="F6" s="5">
        <f>(E6*SQRT(2))/$O$1</f>
        <v>0.40435975173074479</v>
      </c>
      <c r="G6" s="8">
        <f t="shared" ref="G6:G69" si="2">SQRT(2)*IMABS(D6)/$O$1</f>
        <v>0.40435975173074484</v>
      </c>
      <c r="H6" s="8" t="str">
        <f t="shared" ref="H6:L9" ca="1" si="3">_xlfn.FORMULATEXT(G6)</f>
        <v>=SQRT(2)*IMABS(D6)/$O$1</v>
      </c>
      <c r="I6" s="5">
        <f t="shared" si="1"/>
        <v>0.16350680881974961</v>
      </c>
      <c r="J6" s="8" t="str">
        <f ca="1">_xlfn.FORMULATEXT(I6)</f>
        <v>=G6^2</v>
      </c>
      <c r="K6" s="5">
        <f>K5+$O$7</f>
        <v>1.953125E-3</v>
      </c>
      <c r="L6" s="8" t="str">
        <f t="shared" ca="1" si="3"/>
        <v>=K5+$O$7</v>
      </c>
      <c r="M6" s="8">
        <f>ATAN2(IMAGINARY(D6),IMREAL(D6))</f>
        <v>-0.86312393559698941</v>
      </c>
      <c r="N6" s="8" t="str">
        <f ca="1">_xlfn.FORMULATEXT(M6)</f>
        <v>=ATAN2(IMAGINARY(D6),IMREAL(D6))</v>
      </c>
      <c r="O6" s="4">
        <f>O5/2</f>
        <v>0.5</v>
      </c>
      <c r="P6" s="3" t="s">
        <v>541</v>
      </c>
      <c r="V6" s="3" t="str">
        <f t="shared" ca="1" si="0"/>
        <v>=O5/2</v>
      </c>
      <c r="X6">
        <f t="shared" ref="X6:X69" si="4">K6</f>
        <v>1.953125E-3</v>
      </c>
      <c r="Y6" s="5">
        <f t="shared" ref="Y6:Y69" si="5">I6</f>
        <v>0.16350680881974961</v>
      </c>
    </row>
    <row r="7" spans="1:25">
      <c r="B7" s="1" t="s">
        <v>2</v>
      </c>
      <c r="C7" s="1">
        <v>5.4</v>
      </c>
      <c r="D7" t="s">
        <v>19</v>
      </c>
      <c r="E7">
        <f t="shared" ref="E7:E70" si="6">SQRT((IMREAL(D7))^2+(IMAGINARY(D7))^2)</f>
        <v>47.532181942910611</v>
      </c>
      <c r="F7" s="5">
        <f t="shared" ref="F7:F70" si="7">(E7*SQRT(2))/$O$1</f>
        <v>0.1312903444391596</v>
      </c>
      <c r="G7" s="8">
        <f t="shared" si="2"/>
        <v>0.1312903444391596</v>
      </c>
      <c r="H7" s="8" t="str">
        <f t="shared" ca="1" si="3"/>
        <v>=SQRT(2)*IMABS(D7)/$O$1</v>
      </c>
      <c r="I7" s="5">
        <f t="shared" si="1"/>
        <v>1.7237154542953166E-2</v>
      </c>
      <c r="J7" s="8" t="str">
        <f t="shared" ref="J7:J9" ca="1" si="8">_xlfn.FORMULATEXT(I7)</f>
        <v>=G7^2</v>
      </c>
      <c r="K7" s="5">
        <f t="shared" ref="K7:K70" si="9">K6+$O$7</f>
        <v>3.90625E-3</v>
      </c>
      <c r="L7" s="8" t="str">
        <f t="shared" ca="1" si="3"/>
        <v>=K6+$O$7</v>
      </c>
      <c r="M7" s="8">
        <f t="shared" ref="M7:M70" si="10">ATAN2(IMAGINARY(D7),IMREAL(D7))</f>
        <v>0.99737416326026784</v>
      </c>
      <c r="N7" s="8" t="str">
        <f t="shared" ref="N7:N9" ca="1" si="11">_xlfn.FORMULATEXT(M7)</f>
        <v>=ATAN2(IMAGINARY(D7),IMREAL(D7))</v>
      </c>
      <c r="O7" s="7">
        <f>(2*O6)/O1</f>
        <v>1.953125E-3</v>
      </c>
      <c r="P7" s="11" t="s">
        <v>542</v>
      </c>
      <c r="V7" s="3" t="str">
        <f t="shared" ca="1" si="0"/>
        <v>=(2*O6)/O1</v>
      </c>
      <c r="X7">
        <f t="shared" si="4"/>
        <v>3.90625E-3</v>
      </c>
      <c r="Y7" s="5">
        <f t="shared" si="5"/>
        <v>1.7237154542953166E-2</v>
      </c>
    </row>
    <row r="8" spans="1:25">
      <c r="B8" s="1" t="s">
        <v>3</v>
      </c>
      <c r="C8" s="1">
        <v>6.6</v>
      </c>
      <c r="D8" t="s">
        <v>20</v>
      </c>
      <c r="E8">
        <f t="shared" si="6"/>
        <v>73.96782100915685</v>
      </c>
      <c r="F8" s="5">
        <f t="shared" si="7"/>
        <v>0.20430917119206091</v>
      </c>
      <c r="G8" s="8">
        <f t="shared" si="2"/>
        <v>0.20430917119206085</v>
      </c>
      <c r="H8" s="8" t="str">
        <f t="shared" ca="1" si="3"/>
        <v>=SQRT(2)*IMABS(D8)/$O$1</v>
      </c>
      <c r="I8" s="5">
        <f t="shared" si="1"/>
        <v>4.1742237433186828E-2</v>
      </c>
      <c r="J8" s="8" t="str">
        <f t="shared" ca="1" si="8"/>
        <v>=G8^2</v>
      </c>
      <c r="K8" s="5">
        <f t="shared" si="9"/>
        <v>5.859375E-3</v>
      </c>
      <c r="L8" s="8" t="str">
        <f t="shared" ca="1" si="3"/>
        <v>=K7+$O$7</v>
      </c>
      <c r="M8" s="8">
        <f t="shared" si="10"/>
        <v>0.58859932245106672</v>
      </c>
      <c r="N8" s="8" t="str">
        <f t="shared" ca="1" si="11"/>
        <v>=ATAN2(IMAGINARY(D8),IMREAL(D8))</v>
      </c>
      <c r="X8">
        <f t="shared" si="4"/>
        <v>5.859375E-3</v>
      </c>
      <c r="Y8" s="5">
        <f t="shared" si="5"/>
        <v>4.1742237433186828E-2</v>
      </c>
    </row>
    <row r="9" spans="1:25">
      <c r="B9" s="1" t="s">
        <v>4</v>
      </c>
      <c r="C9" s="1">
        <v>10</v>
      </c>
      <c r="D9" t="s">
        <v>21</v>
      </c>
      <c r="E9">
        <f t="shared" si="6"/>
        <v>31.067120320339892</v>
      </c>
      <c r="F9" s="5">
        <f t="shared" si="7"/>
        <v>8.581160722832315E-2</v>
      </c>
      <c r="G9" s="8">
        <f t="shared" si="2"/>
        <v>8.5811607228323136E-2</v>
      </c>
      <c r="H9" s="8" t="str">
        <f t="shared" ca="1" si="3"/>
        <v>=SQRT(2)*IMABS(D9)/$O$1</v>
      </c>
      <c r="I9" s="5">
        <f t="shared" si="1"/>
        <v>7.3636319351079995E-3</v>
      </c>
      <c r="J9" s="8" t="str">
        <f t="shared" ca="1" si="8"/>
        <v>=G9^2</v>
      </c>
      <c r="K9" s="5">
        <f t="shared" si="9"/>
        <v>7.8125E-3</v>
      </c>
      <c r="L9" s="8" t="str">
        <f t="shared" ca="1" si="3"/>
        <v>=K8+$O$7</v>
      </c>
      <c r="M9" s="8">
        <f t="shared" si="10"/>
        <v>-0.74178501956548204</v>
      </c>
      <c r="N9" s="8" t="str">
        <f t="shared" ca="1" si="11"/>
        <v>=ATAN2(IMAGINARY(D9),IMREAL(D9))</v>
      </c>
      <c r="X9">
        <f t="shared" si="4"/>
        <v>7.8125E-3</v>
      </c>
      <c r="Y9" s="5">
        <f t="shared" si="5"/>
        <v>7.3636319351079995E-3</v>
      </c>
    </row>
    <row r="10" spans="1:25">
      <c r="B10" s="1" t="s">
        <v>5</v>
      </c>
      <c r="C10" s="1">
        <v>12.2</v>
      </c>
      <c r="D10" t="s">
        <v>22</v>
      </c>
      <c r="E10">
        <f t="shared" si="6"/>
        <v>73.582890067896457</v>
      </c>
      <c r="F10" s="5">
        <f t="shared" si="7"/>
        <v>0.20324593963403845</v>
      </c>
      <c r="G10" s="8">
        <f t="shared" si="2"/>
        <v>0.20324593963403845</v>
      </c>
      <c r="H10" s="8"/>
      <c r="I10" s="5">
        <f t="shared" si="1"/>
        <v>4.1308911977723198E-2</v>
      </c>
      <c r="J10" s="5"/>
      <c r="K10" s="5">
        <f t="shared" si="9"/>
        <v>9.765625E-3</v>
      </c>
      <c r="L10" s="5"/>
      <c r="M10" s="8">
        <f t="shared" si="10"/>
        <v>-1.1219319719627063</v>
      </c>
      <c r="N10" s="5"/>
      <c r="X10">
        <f t="shared" si="4"/>
        <v>9.765625E-3</v>
      </c>
      <c r="Y10" s="5">
        <f t="shared" si="5"/>
        <v>4.1308911977723198E-2</v>
      </c>
    </row>
    <row r="11" spans="1:25">
      <c r="B11" s="1" t="s">
        <v>6</v>
      </c>
      <c r="C11" s="1">
        <v>15.6</v>
      </c>
      <c r="D11" t="s">
        <v>23</v>
      </c>
      <c r="E11">
        <f t="shared" si="6"/>
        <v>77.483587073762337</v>
      </c>
      <c r="F11" s="5">
        <f t="shared" si="7"/>
        <v>0.21402019472857683</v>
      </c>
      <c r="G11" s="8">
        <f t="shared" si="2"/>
        <v>0.21402019472857683</v>
      </c>
      <c r="H11" s="8"/>
      <c r="I11" s="5">
        <f t="shared" si="1"/>
        <v>4.580464375165795E-2</v>
      </c>
      <c r="J11" s="5"/>
      <c r="K11" s="5">
        <f t="shared" si="9"/>
        <v>1.171875E-2</v>
      </c>
      <c r="L11" s="5"/>
      <c r="M11" s="8">
        <f t="shared" si="10"/>
        <v>0.79455408866637856</v>
      </c>
      <c r="N11" s="5"/>
      <c r="X11">
        <f t="shared" si="4"/>
        <v>1.171875E-2</v>
      </c>
      <c r="Y11" s="5">
        <f t="shared" si="5"/>
        <v>4.580464375165795E-2</v>
      </c>
    </row>
    <row r="12" spans="1:25">
      <c r="B12" s="1" t="s">
        <v>7</v>
      </c>
      <c r="C12" s="1">
        <v>15.3</v>
      </c>
      <c r="D12" t="s">
        <v>24</v>
      </c>
      <c r="E12">
        <f t="shared" si="6"/>
        <v>44.984604202933816</v>
      </c>
      <c r="F12" s="5">
        <f t="shared" si="7"/>
        <v>0.12425358859721629</v>
      </c>
      <c r="G12" s="8">
        <f t="shared" si="2"/>
        <v>0.12425358859721632</v>
      </c>
      <c r="H12" s="8"/>
      <c r="I12" s="5">
        <f t="shared" si="1"/>
        <v>1.5438954279286285E-2</v>
      </c>
      <c r="J12" s="5"/>
      <c r="K12" s="5">
        <f t="shared" si="9"/>
        <v>1.3671875E-2</v>
      </c>
      <c r="L12" s="5"/>
      <c r="M12" s="8">
        <f t="shared" si="10"/>
        <v>1.1601968533461156</v>
      </c>
      <c r="N12" s="5"/>
      <c r="X12">
        <f t="shared" si="4"/>
        <v>1.3671875E-2</v>
      </c>
      <c r="Y12" s="5">
        <f t="shared" si="5"/>
        <v>1.5438954279286285E-2</v>
      </c>
    </row>
    <row r="13" spans="1:25">
      <c r="B13" s="1" t="s">
        <v>8</v>
      </c>
      <c r="C13" s="1">
        <v>12.8</v>
      </c>
      <c r="D13" t="s">
        <v>25</v>
      </c>
      <c r="E13">
        <f t="shared" si="6"/>
        <v>19.948826037973927</v>
      </c>
      <c r="F13" s="5">
        <f t="shared" si="7"/>
        <v>5.5101367844383325E-2</v>
      </c>
      <c r="G13" s="8">
        <f t="shared" si="2"/>
        <v>5.5101367844383325E-2</v>
      </c>
      <c r="H13" s="8"/>
      <c r="I13" s="5">
        <f t="shared" si="1"/>
        <v>3.0361607383220406E-3</v>
      </c>
      <c r="J13" s="5"/>
      <c r="K13" s="5">
        <f t="shared" si="9"/>
        <v>1.5625E-2</v>
      </c>
      <c r="L13" s="5"/>
      <c r="M13" s="8">
        <f t="shared" si="10"/>
        <v>-2.6190271345239893</v>
      </c>
      <c r="N13" s="5"/>
      <c r="X13">
        <f t="shared" si="4"/>
        <v>1.5625E-2</v>
      </c>
      <c r="Y13" s="5">
        <f t="shared" si="5"/>
        <v>3.0361607383220406E-3</v>
      </c>
    </row>
    <row r="14" spans="1:25">
      <c r="B14" s="1" t="s">
        <v>9</v>
      </c>
      <c r="C14" s="1">
        <v>10.7</v>
      </c>
      <c r="D14" t="s">
        <v>26</v>
      </c>
      <c r="E14">
        <f t="shared" si="6"/>
        <v>20.779623578908385</v>
      </c>
      <c r="F14" s="5">
        <f t="shared" si="7"/>
        <v>5.7396143527929669E-2</v>
      </c>
      <c r="G14" s="8">
        <f t="shared" si="2"/>
        <v>5.7396143527929669E-2</v>
      </c>
      <c r="H14" s="8"/>
      <c r="I14" s="5">
        <f t="shared" si="1"/>
        <v>3.2943172918787028E-3</v>
      </c>
      <c r="J14" s="5"/>
      <c r="K14" s="5">
        <f t="shared" si="9"/>
        <v>1.7578125E-2</v>
      </c>
      <c r="L14" s="5"/>
      <c r="M14" s="8">
        <f t="shared" si="10"/>
        <v>-0.75799791672224082</v>
      </c>
      <c r="N14" s="5"/>
      <c r="X14">
        <f t="shared" si="4"/>
        <v>1.7578125E-2</v>
      </c>
      <c r="Y14" s="5">
        <f t="shared" si="5"/>
        <v>3.2943172918787028E-3</v>
      </c>
    </row>
    <row r="15" spans="1:25">
      <c r="B15" s="1" t="s">
        <v>10</v>
      </c>
      <c r="C15" s="1">
        <v>5.7</v>
      </c>
      <c r="D15" t="s">
        <v>27</v>
      </c>
      <c r="E15">
        <f t="shared" si="6"/>
        <v>44.229389916945983</v>
      </c>
      <c r="F15" s="5">
        <f t="shared" si="7"/>
        <v>0.12216758413287662</v>
      </c>
      <c r="G15" s="8">
        <f t="shared" si="2"/>
        <v>0.12216758413287662</v>
      </c>
      <c r="H15" s="8"/>
      <c r="I15" s="5">
        <f t="shared" si="1"/>
        <v>1.4924918612863488E-2</v>
      </c>
      <c r="J15" s="5"/>
      <c r="K15" s="5">
        <f t="shared" si="9"/>
        <v>1.953125E-2</v>
      </c>
      <c r="L15" s="5"/>
      <c r="M15" s="8">
        <f t="shared" si="10"/>
        <v>1.1653923508278698</v>
      </c>
      <c r="N15" s="5"/>
      <c r="X15">
        <f t="shared" si="4"/>
        <v>1.953125E-2</v>
      </c>
      <c r="Y15" s="5">
        <f t="shared" si="5"/>
        <v>1.4924918612863488E-2</v>
      </c>
    </row>
    <row r="16" spans="1:25">
      <c r="B16" s="1" t="s">
        <v>11</v>
      </c>
      <c r="C16" s="1">
        <v>5.3</v>
      </c>
      <c r="D16" t="s">
        <v>28</v>
      </c>
      <c r="E16">
        <f t="shared" si="6"/>
        <v>48.829113498007196</v>
      </c>
      <c r="F16" s="5">
        <f t="shared" si="7"/>
        <v>0.13487264560065809</v>
      </c>
      <c r="G16" s="8">
        <f t="shared" si="2"/>
        <v>0.13487264560065812</v>
      </c>
      <c r="H16" s="8"/>
      <c r="I16" s="5">
        <f t="shared" si="1"/>
        <v>1.8190630531320723E-2</v>
      </c>
      <c r="J16" s="5"/>
      <c r="K16" s="5">
        <f t="shared" si="9"/>
        <v>2.1484375E-2</v>
      </c>
      <c r="L16" s="5"/>
      <c r="M16" s="8">
        <f t="shared" si="10"/>
        <v>0.30958173827298141</v>
      </c>
      <c r="N16" s="5"/>
      <c r="X16">
        <f t="shared" si="4"/>
        <v>2.1484375E-2</v>
      </c>
      <c r="Y16" s="5">
        <f t="shared" si="5"/>
        <v>1.8190630531320723E-2</v>
      </c>
    </row>
    <row r="17" spans="1:25">
      <c r="A17">
        <v>1978</v>
      </c>
      <c r="B17" s="1" t="s">
        <v>0</v>
      </c>
      <c r="C17" s="1">
        <v>2.9</v>
      </c>
      <c r="D17" t="s">
        <v>29</v>
      </c>
      <c r="E17">
        <f t="shared" si="6"/>
        <v>5.4703884516857633</v>
      </c>
      <c r="F17" s="5">
        <f t="shared" si="7"/>
        <v>1.5109956132467116E-2</v>
      </c>
      <c r="G17" s="8">
        <f t="shared" si="2"/>
        <v>1.5109956132467116E-2</v>
      </c>
      <c r="H17" s="8"/>
      <c r="I17" s="5">
        <f t="shared" si="1"/>
        <v>2.283107743250806E-4</v>
      </c>
      <c r="J17" s="5"/>
      <c r="K17" s="5">
        <f t="shared" si="9"/>
        <v>2.34375E-2</v>
      </c>
      <c r="L17" s="5"/>
      <c r="M17" s="8">
        <f t="shared" si="10"/>
        <v>-3.1148229271265206</v>
      </c>
      <c r="N17" s="5"/>
      <c r="X17">
        <f t="shared" si="4"/>
        <v>2.34375E-2</v>
      </c>
      <c r="Y17" s="5">
        <f t="shared" si="5"/>
        <v>2.283107743250806E-4</v>
      </c>
    </row>
    <row r="18" spans="1:25">
      <c r="B18" s="1" t="s">
        <v>1</v>
      </c>
      <c r="C18" s="1">
        <v>1.8</v>
      </c>
      <c r="D18" t="s">
        <v>30</v>
      </c>
      <c r="E18">
        <f t="shared" si="6"/>
        <v>21.311959658296015</v>
      </c>
      <c r="F18" s="5">
        <f t="shared" si="7"/>
        <v>5.8866528104512691E-2</v>
      </c>
      <c r="G18" s="8">
        <f t="shared" si="2"/>
        <v>5.8866528104512691E-2</v>
      </c>
      <c r="H18" s="8"/>
      <c r="I18" s="5">
        <f t="shared" si="1"/>
        <v>3.4652681310793827E-3</v>
      </c>
      <c r="J18" s="5"/>
      <c r="K18" s="5">
        <f t="shared" si="9"/>
        <v>2.5390625E-2</v>
      </c>
      <c r="L18" s="5"/>
      <c r="M18" s="8">
        <f t="shared" si="10"/>
        <v>-1.2770415045769963</v>
      </c>
      <c r="N18" s="5"/>
      <c r="X18">
        <f t="shared" si="4"/>
        <v>2.5390625E-2</v>
      </c>
      <c r="Y18" s="5">
        <f t="shared" si="5"/>
        <v>3.4652681310793827E-3</v>
      </c>
    </row>
    <row r="19" spans="1:25">
      <c r="B19" s="1" t="s">
        <v>2</v>
      </c>
      <c r="C19" s="1">
        <v>6.3</v>
      </c>
      <c r="D19" t="s">
        <v>31</v>
      </c>
      <c r="E19">
        <f t="shared" si="6"/>
        <v>29.902615776260159</v>
      </c>
      <c r="F19" s="5">
        <f t="shared" si="7"/>
        <v>8.2595087463317965E-2</v>
      </c>
      <c r="G19" s="8">
        <f t="shared" si="2"/>
        <v>8.2595087463317965E-2</v>
      </c>
      <c r="H19" s="8"/>
      <c r="I19" s="5">
        <f t="shared" si="1"/>
        <v>6.8219484730731444E-3</v>
      </c>
      <c r="J19" s="5"/>
      <c r="K19" s="5">
        <f t="shared" si="9"/>
        <v>2.734375E-2</v>
      </c>
      <c r="L19" s="5"/>
      <c r="M19" s="8">
        <f t="shared" si="10"/>
        <v>2.1680879602869361</v>
      </c>
      <c r="N19" s="5"/>
      <c r="X19">
        <f t="shared" si="4"/>
        <v>2.734375E-2</v>
      </c>
      <c r="Y19" s="5">
        <f t="shared" si="5"/>
        <v>6.8219484730731444E-3</v>
      </c>
    </row>
    <row r="20" spans="1:25">
      <c r="B20" s="1" t="s">
        <v>3</v>
      </c>
      <c r="C20" s="1">
        <v>5.9</v>
      </c>
      <c r="D20" t="s">
        <v>32</v>
      </c>
      <c r="E20">
        <f t="shared" si="6"/>
        <v>41.376595975751812</v>
      </c>
      <c r="F20" s="5">
        <f t="shared" si="7"/>
        <v>0.11428777967527391</v>
      </c>
      <c r="G20" s="8">
        <f t="shared" si="2"/>
        <v>0.11428777967527391</v>
      </c>
      <c r="H20" s="8"/>
      <c r="I20" s="5">
        <f t="shared" si="1"/>
        <v>1.3061696583103953E-2</v>
      </c>
      <c r="J20" s="5"/>
      <c r="K20" s="5">
        <f t="shared" si="9"/>
        <v>2.9296875E-2</v>
      </c>
      <c r="L20" s="5"/>
      <c r="M20" s="8">
        <f t="shared" si="10"/>
        <v>-2.9709315103790854</v>
      </c>
      <c r="N20" s="5"/>
      <c r="X20">
        <f t="shared" si="4"/>
        <v>2.9296875E-2</v>
      </c>
      <c r="Y20" s="5">
        <f t="shared" si="5"/>
        <v>1.3061696583103953E-2</v>
      </c>
    </row>
    <row r="21" spans="1:25">
      <c r="B21" s="1" t="s">
        <v>4</v>
      </c>
      <c r="C21" s="1">
        <v>11.4</v>
      </c>
      <c r="D21" t="s">
        <v>33</v>
      </c>
      <c r="E21">
        <f t="shared" si="6"/>
        <v>49.257586515297639</v>
      </c>
      <c r="F21" s="5">
        <f t="shared" si="7"/>
        <v>0.13605614628847656</v>
      </c>
      <c r="G21" s="8">
        <f t="shared" si="2"/>
        <v>0.13605614628847656</v>
      </c>
      <c r="H21" s="8"/>
      <c r="I21" s="5">
        <f t="shared" si="1"/>
        <v>1.8511274942871334E-2</v>
      </c>
      <c r="J21" s="5"/>
      <c r="K21" s="5">
        <f t="shared" si="9"/>
        <v>3.125E-2</v>
      </c>
      <c r="L21" s="5"/>
      <c r="M21" s="8">
        <f t="shared" si="10"/>
        <v>1.077914155254815</v>
      </c>
      <c r="N21" s="5"/>
      <c r="X21">
        <f t="shared" si="4"/>
        <v>3.125E-2</v>
      </c>
      <c r="Y21" s="5">
        <f t="shared" si="5"/>
        <v>1.8511274942871334E-2</v>
      </c>
    </row>
    <row r="22" spans="1:25">
      <c r="B22" s="1" t="s">
        <v>5</v>
      </c>
      <c r="C22" s="1">
        <v>13.3</v>
      </c>
      <c r="D22" t="s">
        <v>34</v>
      </c>
      <c r="E22">
        <f t="shared" si="6"/>
        <v>50.426492816538371</v>
      </c>
      <c r="F22" s="5">
        <f t="shared" si="7"/>
        <v>0.13928482430480082</v>
      </c>
      <c r="G22" s="8">
        <f t="shared" si="2"/>
        <v>0.13928482430480082</v>
      </c>
      <c r="H22" s="8"/>
      <c r="I22" s="5">
        <f t="shared" si="1"/>
        <v>1.9400262281619236E-2</v>
      </c>
      <c r="J22" s="5"/>
      <c r="K22" s="5">
        <f t="shared" si="9"/>
        <v>3.3203125E-2</v>
      </c>
      <c r="L22" s="5"/>
      <c r="M22" s="8">
        <f t="shared" si="10"/>
        <v>1.5989319709491587</v>
      </c>
      <c r="N22" s="5"/>
      <c r="X22">
        <f t="shared" si="4"/>
        <v>3.3203125E-2</v>
      </c>
      <c r="Y22" s="5">
        <f t="shared" si="5"/>
        <v>1.9400262281619236E-2</v>
      </c>
    </row>
    <row r="23" spans="1:25">
      <c r="B23" s="1" t="s">
        <v>6</v>
      </c>
      <c r="C23" s="1">
        <v>14.2</v>
      </c>
      <c r="D23" t="s">
        <v>35</v>
      </c>
      <c r="E23">
        <f t="shared" si="6"/>
        <v>94.769700608643845</v>
      </c>
      <c r="F23" s="5">
        <f t="shared" si="7"/>
        <v>0.26176678887262089</v>
      </c>
      <c r="G23" s="8">
        <f t="shared" si="2"/>
        <v>0.26176678887262089</v>
      </c>
      <c r="H23" s="8"/>
      <c r="I23" s="5">
        <f t="shared" si="1"/>
        <v>6.852185175668328E-2</v>
      </c>
      <c r="J23" s="5"/>
      <c r="K23" s="5">
        <f t="shared" si="9"/>
        <v>3.515625E-2</v>
      </c>
      <c r="L23" s="5"/>
      <c r="M23" s="8">
        <f t="shared" si="10"/>
        <v>-0.86241997469161558</v>
      </c>
      <c r="N23" s="5"/>
      <c r="X23">
        <f t="shared" si="4"/>
        <v>3.515625E-2</v>
      </c>
      <c r="Y23" s="5">
        <f t="shared" si="5"/>
        <v>6.852185175668328E-2</v>
      </c>
    </row>
    <row r="24" spans="1:25">
      <c r="B24" s="1" t="s">
        <v>7</v>
      </c>
      <c r="C24" s="1">
        <v>14.7</v>
      </c>
      <c r="D24" t="s">
        <v>36</v>
      </c>
      <c r="E24">
        <f t="shared" si="6"/>
        <v>28.391169171614983</v>
      </c>
      <c r="F24" s="5">
        <f t="shared" si="7"/>
        <v>7.842026659009145E-2</v>
      </c>
      <c r="G24" s="8">
        <f t="shared" si="2"/>
        <v>7.842026659009145E-2</v>
      </c>
      <c r="H24" s="8"/>
      <c r="I24" s="5">
        <f t="shared" si="1"/>
        <v>6.1497382120610129E-3</v>
      </c>
      <c r="J24" s="5"/>
      <c r="K24" s="5">
        <f t="shared" si="9"/>
        <v>3.7109375E-2</v>
      </c>
      <c r="L24" s="5"/>
      <c r="M24" s="8">
        <f t="shared" si="10"/>
        <v>-2.3518930797526325</v>
      </c>
      <c r="N24" s="5"/>
      <c r="X24">
        <f t="shared" si="4"/>
        <v>3.7109375E-2</v>
      </c>
      <c r="Y24" s="5">
        <f t="shared" si="5"/>
        <v>6.1497382120610129E-3</v>
      </c>
    </row>
    <row r="25" spans="1:25">
      <c r="B25" s="1" t="s">
        <v>8</v>
      </c>
      <c r="C25" s="1">
        <v>13.5</v>
      </c>
      <c r="D25" t="s">
        <v>37</v>
      </c>
      <c r="E25">
        <f t="shared" si="6"/>
        <v>23.933347104069426</v>
      </c>
      <c r="F25" s="5">
        <f t="shared" si="7"/>
        <v>6.6107156381948876E-2</v>
      </c>
      <c r="G25" s="8">
        <f t="shared" si="2"/>
        <v>6.6107156381948889E-2</v>
      </c>
      <c r="H25" s="8"/>
      <c r="I25" s="5">
        <f t="shared" si="1"/>
        <v>4.3701561249074455E-3</v>
      </c>
      <c r="J25" s="5"/>
      <c r="K25" s="5">
        <f t="shared" si="9"/>
        <v>3.90625E-2</v>
      </c>
      <c r="L25" s="5"/>
      <c r="M25" s="8">
        <f t="shared" si="10"/>
        <v>-1.8487325658238445</v>
      </c>
      <c r="N25" s="5"/>
      <c r="X25">
        <f t="shared" si="4"/>
        <v>3.90625E-2</v>
      </c>
      <c r="Y25" s="5">
        <f t="shared" si="5"/>
        <v>4.3701561249074455E-3</v>
      </c>
    </row>
    <row r="26" spans="1:25">
      <c r="B26" s="1" t="s">
        <v>9</v>
      </c>
      <c r="C26" s="1">
        <v>11.6</v>
      </c>
      <c r="D26" t="s">
        <v>38</v>
      </c>
      <c r="E26">
        <f t="shared" si="6"/>
        <v>31.171995451788575</v>
      </c>
      <c r="F26" s="5">
        <f t="shared" si="7"/>
        <v>8.6101286590140311E-2</v>
      </c>
      <c r="G26" s="8">
        <f t="shared" si="2"/>
        <v>8.6101286590140311E-2</v>
      </c>
      <c r="H26" s="8"/>
      <c r="I26" s="5">
        <f t="shared" si="1"/>
        <v>7.4134315524774759E-3</v>
      </c>
      <c r="J26" s="5"/>
      <c r="K26" s="5">
        <f t="shared" si="9"/>
        <v>4.1015625E-2</v>
      </c>
      <c r="L26" s="5"/>
      <c r="M26" s="8">
        <f t="shared" si="10"/>
        <v>2.8240570612190061</v>
      </c>
      <c r="N26" s="5"/>
      <c r="X26">
        <f t="shared" si="4"/>
        <v>4.1015625E-2</v>
      </c>
      <c r="Y26" s="5">
        <f t="shared" si="5"/>
        <v>7.4134315524774759E-3</v>
      </c>
    </row>
    <row r="27" spans="1:25">
      <c r="B27" s="1" t="s">
        <v>10</v>
      </c>
      <c r="C27" s="1">
        <v>8.1999999999999993</v>
      </c>
      <c r="D27" t="s">
        <v>39</v>
      </c>
      <c r="E27">
        <f t="shared" si="6"/>
        <v>16.764080229418415</v>
      </c>
      <c r="F27" s="5">
        <f t="shared" si="7"/>
        <v>4.6304667228816779E-2</v>
      </c>
      <c r="G27" s="8">
        <f t="shared" si="2"/>
        <v>4.6304667228816779E-2</v>
      </c>
      <c r="H27" s="8"/>
      <c r="I27" s="5">
        <f t="shared" si="1"/>
        <v>2.1441222071714584E-3</v>
      </c>
      <c r="J27" s="5"/>
      <c r="K27" s="5">
        <f t="shared" si="9"/>
        <v>4.296875E-2</v>
      </c>
      <c r="L27" s="5"/>
      <c r="M27" s="8">
        <f t="shared" si="10"/>
        <v>-0.102885505110157</v>
      </c>
      <c r="N27" s="5"/>
      <c r="X27">
        <f t="shared" si="4"/>
        <v>4.296875E-2</v>
      </c>
      <c r="Y27" s="5">
        <f t="shared" si="5"/>
        <v>2.1441222071714584E-3</v>
      </c>
    </row>
    <row r="28" spans="1:25">
      <c r="B28" s="1" t="s">
        <v>11</v>
      </c>
      <c r="C28" s="1">
        <v>2.6</v>
      </c>
      <c r="D28" t="s">
        <v>40</v>
      </c>
      <c r="E28">
        <f t="shared" si="6"/>
        <v>19.748920972975736</v>
      </c>
      <c r="F28" s="5">
        <f t="shared" si="7"/>
        <v>5.4549202894954588E-2</v>
      </c>
      <c r="G28" s="8">
        <f t="shared" si="2"/>
        <v>5.4549202894954588E-2</v>
      </c>
      <c r="H28" s="8"/>
      <c r="I28" s="5">
        <f t="shared" si="1"/>
        <v>2.9756155364749218E-3</v>
      </c>
      <c r="J28" s="5"/>
      <c r="K28" s="5">
        <f t="shared" si="9"/>
        <v>4.4921875E-2</v>
      </c>
      <c r="L28" s="5"/>
      <c r="M28" s="8">
        <f t="shared" si="10"/>
        <v>1.7769517247149795</v>
      </c>
      <c r="N28" s="5"/>
      <c r="X28">
        <f t="shared" si="4"/>
        <v>4.4921875E-2</v>
      </c>
      <c r="Y28" s="5">
        <f t="shared" si="5"/>
        <v>2.9756155364749218E-3</v>
      </c>
    </row>
    <row r="29" spans="1:25">
      <c r="A29">
        <v>1979</v>
      </c>
      <c r="B29" s="1" t="s">
        <v>0</v>
      </c>
      <c r="C29" s="1">
        <v>-0.2</v>
      </c>
      <c r="D29" t="s">
        <v>41</v>
      </c>
      <c r="E29">
        <f t="shared" si="6"/>
        <v>9.1957105194722963</v>
      </c>
      <c r="F29" s="5">
        <f t="shared" si="7"/>
        <v>2.539980182088801E-2</v>
      </c>
      <c r="G29" s="8">
        <f t="shared" si="2"/>
        <v>2.5399801820888017E-2</v>
      </c>
      <c r="H29" s="8"/>
      <c r="I29" s="5">
        <f t="shared" si="1"/>
        <v>6.4514993254038619E-4</v>
      </c>
      <c r="J29" s="5"/>
      <c r="K29" s="5">
        <f t="shared" si="9"/>
        <v>4.6875E-2</v>
      </c>
      <c r="L29" s="5"/>
      <c r="M29" s="8">
        <f t="shared" si="10"/>
        <v>-1.0150018509277359</v>
      </c>
      <c r="N29" s="5"/>
      <c r="X29">
        <f t="shared" si="4"/>
        <v>4.6875E-2</v>
      </c>
      <c r="Y29" s="5">
        <f t="shared" si="5"/>
        <v>6.4514993254038619E-4</v>
      </c>
    </row>
    <row r="30" spans="1:25">
      <c r="B30" s="1" t="s">
        <v>1</v>
      </c>
      <c r="C30" s="1">
        <v>0.5</v>
      </c>
      <c r="D30" t="s">
        <v>42</v>
      </c>
      <c r="E30">
        <f t="shared" si="6"/>
        <v>32.702175119362131</v>
      </c>
      <c r="F30" s="5">
        <f t="shared" si="7"/>
        <v>9.0327850728324055E-2</v>
      </c>
      <c r="G30" s="8">
        <f t="shared" si="2"/>
        <v>9.0327850728324041E-2</v>
      </c>
      <c r="H30" s="8"/>
      <c r="I30" s="5">
        <f t="shared" si="1"/>
        <v>8.1591206171983902E-3</v>
      </c>
      <c r="J30" s="5"/>
      <c r="K30" s="5">
        <f t="shared" si="9"/>
        <v>4.8828125E-2</v>
      </c>
      <c r="L30" s="5"/>
      <c r="M30" s="8">
        <f t="shared" si="10"/>
        <v>-1.4827646664691554</v>
      </c>
      <c r="N30" s="5"/>
      <c r="X30">
        <f t="shared" si="4"/>
        <v>4.8828125E-2</v>
      </c>
      <c r="Y30" s="5">
        <f t="shared" si="5"/>
        <v>8.1591206171983902E-3</v>
      </c>
    </row>
    <row r="31" spans="1:25">
      <c r="B31" s="1" t="s">
        <v>2</v>
      </c>
      <c r="C31" s="1">
        <v>3.8</v>
      </c>
      <c r="D31" t="s">
        <v>43</v>
      </c>
      <c r="E31">
        <f t="shared" si="6"/>
        <v>27.768687922257399</v>
      </c>
      <c r="F31" s="5">
        <f t="shared" si="7"/>
        <v>7.6700888806567141E-2</v>
      </c>
      <c r="G31" s="8">
        <f t="shared" si="2"/>
        <v>7.6700888806567141E-2</v>
      </c>
      <c r="H31" s="8"/>
      <c r="I31" s="5">
        <f t="shared" si="1"/>
        <v>5.883026343717377E-3</v>
      </c>
      <c r="J31" s="5"/>
      <c r="K31" s="5">
        <f t="shared" si="9"/>
        <v>5.078125E-2</v>
      </c>
      <c r="L31" s="5"/>
      <c r="M31" s="8">
        <f t="shared" si="10"/>
        <v>2.7660002308187548</v>
      </c>
      <c r="N31" s="5"/>
      <c r="X31">
        <f t="shared" si="4"/>
        <v>5.078125E-2</v>
      </c>
      <c r="Y31" s="5">
        <f t="shared" si="5"/>
        <v>5.883026343717377E-3</v>
      </c>
    </row>
    <row r="32" spans="1:25">
      <c r="B32" s="1" t="s">
        <v>3</v>
      </c>
      <c r="C32" s="1">
        <v>7.4</v>
      </c>
      <c r="D32" t="s">
        <v>44</v>
      </c>
      <c r="E32">
        <f t="shared" si="6"/>
        <v>12.629327047871362</v>
      </c>
      <c r="F32" s="5">
        <f t="shared" si="7"/>
        <v>3.4883917177236413E-2</v>
      </c>
      <c r="G32" s="8">
        <f t="shared" si="2"/>
        <v>3.4883917177236413E-2</v>
      </c>
      <c r="H32" s="8"/>
      <c r="I32" s="5">
        <f t="shared" si="1"/>
        <v>1.2168876776282897E-3</v>
      </c>
      <c r="J32" s="5"/>
      <c r="K32" s="5">
        <f t="shared" si="9"/>
        <v>5.2734375E-2</v>
      </c>
      <c r="L32" s="5"/>
      <c r="M32" s="8">
        <f t="shared" si="10"/>
        <v>-1.3065187130428231</v>
      </c>
      <c r="N32" s="5"/>
      <c r="X32">
        <f t="shared" si="4"/>
        <v>5.2734375E-2</v>
      </c>
      <c r="Y32" s="5">
        <f t="shared" si="5"/>
        <v>1.2168876776282897E-3</v>
      </c>
    </row>
    <row r="33" spans="1:25">
      <c r="B33" s="1" t="s">
        <v>4</v>
      </c>
      <c r="C33" s="1">
        <v>9.5</v>
      </c>
      <c r="D33" t="s">
        <v>45</v>
      </c>
      <c r="E33">
        <f t="shared" si="6"/>
        <v>20.573088409166328</v>
      </c>
      <c r="F33" s="5">
        <f t="shared" si="7"/>
        <v>5.6825665328405751E-2</v>
      </c>
      <c r="G33" s="8">
        <f t="shared" si="2"/>
        <v>5.6825665328405744E-2</v>
      </c>
      <c r="H33" s="8"/>
      <c r="I33" s="5">
        <f t="shared" si="1"/>
        <v>3.2291562400159749E-3</v>
      </c>
      <c r="J33" s="5"/>
      <c r="K33" s="5">
        <f t="shared" si="9"/>
        <v>5.46875E-2</v>
      </c>
      <c r="L33" s="5"/>
      <c r="M33" s="8">
        <f t="shared" si="10"/>
        <v>-2.3150604416263509</v>
      </c>
      <c r="N33" s="5"/>
      <c r="X33">
        <f t="shared" si="4"/>
        <v>5.46875E-2</v>
      </c>
      <c r="Y33" s="5">
        <f t="shared" si="5"/>
        <v>3.2291562400159749E-3</v>
      </c>
    </row>
    <row r="34" spans="1:25">
      <c r="B34" s="1" t="s">
        <v>5</v>
      </c>
      <c r="C34" s="1">
        <v>14.2</v>
      </c>
      <c r="D34" t="s">
        <v>46</v>
      </c>
      <c r="E34">
        <f t="shared" si="6"/>
        <v>43.962924567486731</v>
      </c>
      <c r="F34" s="5">
        <f t="shared" si="7"/>
        <v>0.12143157063461928</v>
      </c>
      <c r="G34" s="8">
        <f t="shared" si="2"/>
        <v>0.12143157063461928</v>
      </c>
      <c r="H34" s="8"/>
      <c r="I34" s="5">
        <f t="shared" si="1"/>
        <v>1.474562634679053E-2</v>
      </c>
      <c r="J34" s="5"/>
      <c r="K34" s="5">
        <f t="shared" si="9"/>
        <v>5.6640625E-2</v>
      </c>
      <c r="L34" s="5"/>
      <c r="M34" s="8">
        <f t="shared" si="10"/>
        <v>2.6076882534728245</v>
      </c>
      <c r="N34" s="5"/>
      <c r="X34">
        <f t="shared" si="4"/>
        <v>5.6640625E-2</v>
      </c>
      <c r="Y34" s="5">
        <f t="shared" si="5"/>
        <v>1.474562634679053E-2</v>
      </c>
    </row>
    <row r="35" spans="1:25">
      <c r="B35" s="1" t="s">
        <v>6</v>
      </c>
      <c r="C35" s="1">
        <v>15.8</v>
      </c>
      <c r="D35" t="s">
        <v>47</v>
      </c>
      <c r="E35">
        <f t="shared" si="6"/>
        <v>17.873918561566665</v>
      </c>
      <c r="F35" s="5">
        <f t="shared" si="7"/>
        <v>4.9370191489296451E-2</v>
      </c>
      <c r="G35" s="8">
        <f t="shared" si="2"/>
        <v>4.9370191489296451E-2</v>
      </c>
      <c r="H35" s="8"/>
      <c r="I35" s="5">
        <f t="shared" si="1"/>
        <v>2.4374158076897997E-3</v>
      </c>
      <c r="J35" s="5"/>
      <c r="K35" s="5">
        <f t="shared" si="9"/>
        <v>5.859375E-2</v>
      </c>
      <c r="L35" s="5"/>
      <c r="M35" s="8">
        <f t="shared" si="10"/>
        <v>2.2316253737248153</v>
      </c>
      <c r="N35" s="5"/>
      <c r="X35">
        <f t="shared" si="4"/>
        <v>5.859375E-2</v>
      </c>
      <c r="Y35" s="5">
        <f t="shared" si="5"/>
        <v>2.4374158076897997E-3</v>
      </c>
    </row>
    <row r="36" spans="1:25">
      <c r="B36" s="1" t="s">
        <v>7</v>
      </c>
      <c r="C36" s="1">
        <v>14.8</v>
      </c>
      <c r="D36" t="s">
        <v>48</v>
      </c>
      <c r="E36">
        <f t="shared" si="6"/>
        <v>33.828620876436794</v>
      </c>
      <c r="F36" s="5">
        <f t="shared" si="7"/>
        <v>9.3439246952801827E-2</v>
      </c>
      <c r="G36" s="8">
        <f t="shared" si="2"/>
        <v>9.3439246952801841E-2</v>
      </c>
      <c r="H36" s="8"/>
      <c r="I36" s="5">
        <f t="shared" si="1"/>
        <v>8.7308928711066873E-3</v>
      </c>
      <c r="J36" s="5"/>
      <c r="K36" s="5">
        <f t="shared" si="9"/>
        <v>6.0546875E-2</v>
      </c>
      <c r="L36" s="5"/>
      <c r="M36" s="8">
        <f t="shared" si="10"/>
        <v>2.5271857228682468</v>
      </c>
      <c r="N36" s="5"/>
      <c r="X36">
        <f t="shared" si="4"/>
        <v>6.0546875E-2</v>
      </c>
      <c r="Y36" s="5">
        <f t="shared" si="5"/>
        <v>8.7308928711066873E-3</v>
      </c>
    </row>
    <row r="37" spans="1:25">
      <c r="B37" s="1" t="s">
        <v>8</v>
      </c>
      <c r="C37" s="1">
        <v>12.9</v>
      </c>
      <c r="D37" t="s">
        <v>49</v>
      </c>
      <c r="E37">
        <f t="shared" si="6"/>
        <v>69.927665081089287</v>
      </c>
      <c r="F37" s="5">
        <f t="shared" si="7"/>
        <v>0.19314971160695307</v>
      </c>
      <c r="G37" s="8">
        <f t="shared" si="2"/>
        <v>0.19314971160695307</v>
      </c>
      <c r="H37" s="8"/>
      <c r="I37" s="5">
        <f t="shared" si="1"/>
        <v>3.7306811093849146E-2</v>
      </c>
      <c r="J37" s="5"/>
      <c r="K37" s="5">
        <f t="shared" si="9"/>
        <v>6.25E-2</v>
      </c>
      <c r="L37" s="5"/>
      <c r="M37" s="8">
        <f t="shared" si="10"/>
        <v>2.651036241344205</v>
      </c>
      <c r="N37" s="5"/>
      <c r="X37">
        <f t="shared" si="4"/>
        <v>6.25E-2</v>
      </c>
      <c r="Y37" s="5">
        <f t="shared" si="5"/>
        <v>3.7306811093849146E-2</v>
      </c>
    </row>
    <row r="38" spans="1:25">
      <c r="B38" s="1" t="s">
        <v>9</v>
      </c>
      <c r="C38" s="1">
        <v>10.4</v>
      </c>
      <c r="D38" t="s">
        <v>50</v>
      </c>
      <c r="E38">
        <f t="shared" si="6"/>
        <v>87.935354570596758</v>
      </c>
      <c r="F38" s="5">
        <f t="shared" si="7"/>
        <v>0.2428893965738767</v>
      </c>
      <c r="G38" s="8">
        <f t="shared" si="2"/>
        <v>0.2428893965738767</v>
      </c>
      <c r="H38" s="8"/>
      <c r="I38" s="5">
        <f t="shared" si="1"/>
        <v>5.8995258968021949E-2</v>
      </c>
      <c r="J38" s="5"/>
      <c r="K38" s="5">
        <f t="shared" si="9"/>
        <v>6.4453125E-2</v>
      </c>
      <c r="L38" s="5"/>
      <c r="M38" s="8">
        <f t="shared" si="10"/>
        <v>2.9562734000530524</v>
      </c>
      <c r="N38" s="5"/>
      <c r="X38">
        <f t="shared" si="4"/>
        <v>6.4453125E-2</v>
      </c>
      <c r="Y38" s="5">
        <f t="shared" si="5"/>
        <v>5.8995258968021949E-2</v>
      </c>
    </row>
    <row r="39" spans="1:25">
      <c r="B39" s="1" t="s">
        <v>10</v>
      </c>
      <c r="C39" s="1">
        <v>6.3</v>
      </c>
      <c r="D39" t="s">
        <v>51</v>
      </c>
      <c r="E39">
        <f t="shared" si="6"/>
        <v>33.528860173197224</v>
      </c>
      <c r="F39" s="5">
        <f t="shared" si="7"/>
        <v>9.2611267163762959E-2</v>
      </c>
      <c r="G39" s="8">
        <f t="shared" si="2"/>
        <v>9.2611267163762959E-2</v>
      </c>
      <c r="H39" s="8"/>
      <c r="I39" s="5">
        <f t="shared" si="1"/>
        <v>8.5768468056778794E-3</v>
      </c>
      <c r="J39" s="5"/>
      <c r="K39" s="5">
        <f t="shared" si="9"/>
        <v>6.640625E-2</v>
      </c>
      <c r="L39" s="5"/>
      <c r="M39" s="8">
        <f t="shared" si="10"/>
        <v>1.8090965385135189</v>
      </c>
      <c r="N39" s="5"/>
      <c r="X39">
        <f t="shared" si="4"/>
        <v>6.640625E-2</v>
      </c>
      <c r="Y39" s="5">
        <f t="shared" si="5"/>
        <v>8.5768468056778794E-3</v>
      </c>
    </row>
    <row r="40" spans="1:25">
      <c r="B40" s="1" t="s">
        <v>11</v>
      </c>
      <c r="C40" s="1">
        <v>5.2</v>
      </c>
      <c r="D40" t="s">
        <v>52</v>
      </c>
      <c r="E40">
        <f t="shared" si="6"/>
        <v>86.465648407688562</v>
      </c>
      <c r="F40" s="5">
        <f t="shared" si="7"/>
        <v>0.23882986847175153</v>
      </c>
      <c r="G40" s="8">
        <f t="shared" si="2"/>
        <v>0.23882986847175156</v>
      </c>
      <c r="H40" s="8"/>
      <c r="I40" s="5">
        <f t="shared" si="1"/>
        <v>5.7039706074234149E-2</v>
      </c>
      <c r="J40" s="5"/>
      <c r="K40" s="5">
        <f t="shared" si="9"/>
        <v>6.8359375E-2</v>
      </c>
      <c r="L40" s="5"/>
      <c r="M40" s="8">
        <f t="shared" si="10"/>
        <v>3.0514797051047129</v>
      </c>
      <c r="N40" s="5"/>
      <c r="X40">
        <f t="shared" si="4"/>
        <v>6.8359375E-2</v>
      </c>
      <c r="Y40" s="5">
        <f t="shared" si="5"/>
        <v>5.7039706074234149E-2</v>
      </c>
    </row>
    <row r="41" spans="1:25">
      <c r="A41">
        <v>1980</v>
      </c>
      <c r="B41" s="1" t="s">
        <v>0</v>
      </c>
      <c r="C41" s="1">
        <v>1.9</v>
      </c>
      <c r="D41" t="s">
        <v>53</v>
      </c>
      <c r="E41">
        <f t="shared" si="6"/>
        <v>64.188771629109979</v>
      </c>
      <c r="F41" s="5">
        <f t="shared" si="7"/>
        <v>0.17729810818350916</v>
      </c>
      <c r="G41" s="8">
        <f t="shared" si="2"/>
        <v>0.17729810818350916</v>
      </c>
      <c r="H41" s="8"/>
      <c r="I41" s="5">
        <f t="shared" si="1"/>
        <v>3.1434619165451316E-2</v>
      </c>
      <c r="J41" s="5"/>
      <c r="K41" s="5">
        <f t="shared" si="9"/>
        <v>7.03125E-2</v>
      </c>
      <c r="L41" s="5"/>
      <c r="M41" s="8">
        <f t="shared" si="10"/>
        <v>2.8869000187321316</v>
      </c>
      <c r="N41" s="5"/>
      <c r="X41">
        <f t="shared" si="4"/>
        <v>7.03125E-2</v>
      </c>
      <c r="Y41" s="5">
        <f t="shared" si="5"/>
        <v>3.1434619165451316E-2</v>
      </c>
    </row>
    <row r="42" spans="1:25">
      <c r="B42" s="1" t="s">
        <v>1</v>
      </c>
      <c r="C42" s="1">
        <v>4.7</v>
      </c>
      <c r="D42" t="s">
        <v>54</v>
      </c>
      <c r="E42">
        <f t="shared" si="6"/>
        <v>61.668356750183129</v>
      </c>
      <c r="F42" s="5">
        <f t="shared" si="7"/>
        <v>0.17033637985424099</v>
      </c>
      <c r="G42" s="8">
        <f t="shared" si="2"/>
        <v>0.17033637985424102</v>
      </c>
      <c r="H42" s="8"/>
      <c r="I42" s="5">
        <f t="shared" si="1"/>
        <v>2.9014482301848287E-2</v>
      </c>
      <c r="J42" s="5"/>
      <c r="K42" s="5">
        <f t="shared" si="9"/>
        <v>7.2265625E-2</v>
      </c>
      <c r="L42" s="5"/>
      <c r="M42" s="8">
        <f t="shared" si="10"/>
        <v>2.5433701309162426</v>
      </c>
      <c r="N42" s="5"/>
      <c r="X42">
        <f t="shared" si="4"/>
        <v>7.2265625E-2</v>
      </c>
      <c r="Y42" s="5">
        <f t="shared" si="5"/>
        <v>2.9014482301848287E-2</v>
      </c>
    </row>
    <row r="43" spans="1:25">
      <c r="B43" s="1" t="s">
        <v>2</v>
      </c>
      <c r="C43" s="1">
        <v>4.2</v>
      </c>
      <c r="D43" t="s">
        <v>55</v>
      </c>
      <c r="E43">
        <f t="shared" si="6"/>
        <v>18.952254764051993</v>
      </c>
      <c r="F43" s="5">
        <f t="shared" si="7"/>
        <v>5.2348702587641474E-2</v>
      </c>
      <c r="G43" s="8">
        <f t="shared" si="2"/>
        <v>5.2348702587641474E-2</v>
      </c>
      <c r="H43" s="8"/>
      <c r="I43" s="5">
        <f t="shared" si="1"/>
        <v>2.7403866626093411E-3</v>
      </c>
      <c r="J43" s="5"/>
      <c r="K43" s="5">
        <f t="shared" si="9"/>
        <v>7.421875E-2</v>
      </c>
      <c r="L43" s="5"/>
      <c r="M43" s="8">
        <f t="shared" si="10"/>
        <v>-3.0018980609726831</v>
      </c>
      <c r="N43" s="5"/>
      <c r="X43">
        <f t="shared" si="4"/>
        <v>7.421875E-2</v>
      </c>
      <c r="Y43" s="5">
        <f t="shared" si="5"/>
        <v>2.7403866626093411E-3</v>
      </c>
    </row>
    <row r="44" spans="1:25">
      <c r="B44" s="1" t="s">
        <v>3</v>
      </c>
      <c r="C44" s="1">
        <v>8.8000000000000007</v>
      </c>
      <c r="D44" t="s">
        <v>56</v>
      </c>
      <c r="E44">
        <f t="shared" si="6"/>
        <v>113.15554946229281</v>
      </c>
      <c r="F44" s="5">
        <f t="shared" si="7"/>
        <v>0.31255100138155095</v>
      </c>
      <c r="G44" s="8">
        <f t="shared" si="2"/>
        <v>0.3125510013815509</v>
      </c>
      <c r="H44" s="8"/>
      <c r="I44" s="5">
        <f t="shared" si="1"/>
        <v>9.7688128464610224E-2</v>
      </c>
      <c r="J44" s="5"/>
      <c r="K44" s="5">
        <f t="shared" si="9"/>
        <v>7.6171875E-2</v>
      </c>
      <c r="L44" s="5"/>
      <c r="M44" s="8">
        <f t="shared" si="10"/>
        <v>2.478547003440787</v>
      </c>
      <c r="N44" s="5"/>
      <c r="X44">
        <f t="shared" si="4"/>
        <v>7.6171875E-2</v>
      </c>
      <c r="Y44" s="5">
        <f t="shared" si="5"/>
        <v>9.7688128464610224E-2</v>
      </c>
    </row>
    <row r="45" spans="1:25">
      <c r="B45" s="1" t="s">
        <v>4</v>
      </c>
      <c r="C45" s="1">
        <v>10.9</v>
      </c>
      <c r="D45" t="s">
        <v>57</v>
      </c>
      <c r="E45">
        <f t="shared" si="6"/>
        <v>183.66697318776335</v>
      </c>
      <c r="F45" s="5">
        <f t="shared" si="7"/>
        <v>0.50731313367607533</v>
      </c>
      <c r="G45" s="8">
        <f t="shared" si="2"/>
        <v>0.50731313367607533</v>
      </c>
      <c r="H45" s="8"/>
      <c r="I45" s="5">
        <f t="shared" si="1"/>
        <v>0.25736661560023949</v>
      </c>
      <c r="J45" s="5"/>
      <c r="K45" s="5">
        <f t="shared" si="9"/>
        <v>7.8125E-2</v>
      </c>
      <c r="L45" s="5"/>
      <c r="M45" s="8">
        <f t="shared" si="10"/>
        <v>2.8774923543591324</v>
      </c>
      <c r="N45" s="5"/>
      <c r="X45">
        <f t="shared" si="4"/>
        <v>7.8125E-2</v>
      </c>
      <c r="Y45" s="5">
        <f t="shared" si="5"/>
        <v>0.25736661560023949</v>
      </c>
    </row>
    <row r="46" spans="1:25">
      <c r="B46" s="1" t="s">
        <v>5</v>
      </c>
      <c r="C46" s="1">
        <v>13.5</v>
      </c>
      <c r="D46" t="s">
        <v>58</v>
      </c>
      <c r="E46">
        <f t="shared" si="6"/>
        <v>252.71715483001125</v>
      </c>
      <c r="F46" s="5">
        <f t="shared" si="7"/>
        <v>0.69803911680652986</v>
      </c>
      <c r="G46" s="8">
        <f t="shared" si="2"/>
        <v>0.69803911680652986</v>
      </c>
      <c r="H46" s="8"/>
      <c r="I46" s="5">
        <f t="shared" si="1"/>
        <v>0.48725860859204023</v>
      </c>
      <c r="J46" s="5"/>
      <c r="K46" s="5">
        <f t="shared" si="9"/>
        <v>8.0078125E-2</v>
      </c>
      <c r="L46" s="5"/>
      <c r="M46" s="8">
        <f t="shared" si="10"/>
        <v>2.8596893655749502</v>
      </c>
      <c r="N46" s="5"/>
      <c r="X46">
        <f t="shared" si="4"/>
        <v>8.0078125E-2</v>
      </c>
      <c r="Y46" s="5">
        <f t="shared" si="5"/>
        <v>0.48725860859204023</v>
      </c>
    </row>
    <row r="47" spans="1:25">
      <c r="B47" s="1" t="s">
        <v>6</v>
      </c>
      <c r="C47" s="1">
        <v>14.1</v>
      </c>
      <c r="D47" t="s">
        <v>59</v>
      </c>
      <c r="E47">
        <f t="shared" si="6"/>
        <v>633.05563944091409</v>
      </c>
      <c r="F47" s="5">
        <f t="shared" si="7"/>
        <v>1.7485856856135016</v>
      </c>
      <c r="G47" s="8">
        <f t="shared" si="2"/>
        <v>1.7485856856135018</v>
      </c>
      <c r="H47" s="8"/>
      <c r="I47" s="5">
        <f t="shared" si="1"/>
        <v>3.0575518999324403</v>
      </c>
      <c r="J47" s="5"/>
      <c r="K47" s="5">
        <f t="shared" si="9"/>
        <v>8.203125E-2</v>
      </c>
      <c r="L47" s="5"/>
      <c r="M47" s="8">
        <f t="shared" si="10"/>
        <v>2.7597922998543956</v>
      </c>
      <c r="N47" s="5"/>
      <c r="X47">
        <f t="shared" si="4"/>
        <v>8.203125E-2</v>
      </c>
      <c r="Y47" s="5">
        <f t="shared" si="5"/>
        <v>3.0575518999324403</v>
      </c>
    </row>
    <row r="48" spans="1:25">
      <c r="B48" s="1" t="s">
        <v>7</v>
      </c>
      <c r="C48" s="1">
        <v>15.2</v>
      </c>
      <c r="D48" t="s">
        <v>60</v>
      </c>
      <c r="E48">
        <f t="shared" si="6"/>
        <v>1358.4626677917979</v>
      </c>
      <c r="F48" s="5">
        <f t="shared" si="7"/>
        <v>3.7522584546263613</v>
      </c>
      <c r="G48" s="8">
        <f t="shared" si="2"/>
        <v>3.7522584546263613</v>
      </c>
      <c r="H48" s="8"/>
      <c r="I48" s="9">
        <f t="shared" si="1"/>
        <v>14.079443510315009</v>
      </c>
      <c r="J48" s="9"/>
      <c r="K48" s="9">
        <f t="shared" si="9"/>
        <v>8.3984375E-2</v>
      </c>
      <c r="L48" s="9"/>
      <c r="M48" s="8">
        <f t="shared" si="10"/>
        <v>-0.38825308882384868</v>
      </c>
      <c r="N48" s="9"/>
      <c r="O48" s="9">
        <f>1/K48</f>
        <v>11.906976744186046</v>
      </c>
      <c r="P48" t="str">
        <f ca="1">_xlfn.FORMULATEXT(O48)</f>
        <v>=1/K48</v>
      </c>
      <c r="X48">
        <f t="shared" si="4"/>
        <v>8.3984375E-2</v>
      </c>
      <c r="Y48" s="5">
        <f t="shared" si="5"/>
        <v>14.079443510315009</v>
      </c>
    </row>
    <row r="49" spans="1:25">
      <c r="B49" s="1" t="s">
        <v>8</v>
      </c>
      <c r="C49" s="1">
        <v>14.2</v>
      </c>
      <c r="D49" t="s">
        <v>61</v>
      </c>
      <c r="E49">
        <f t="shared" si="6"/>
        <v>366.22596317239947</v>
      </c>
      <c r="F49" s="5">
        <f t="shared" si="7"/>
        <v>1.0115658672100722</v>
      </c>
      <c r="G49" s="8">
        <f t="shared" si="2"/>
        <v>1.011565867210072</v>
      </c>
      <c r="H49" s="8"/>
      <c r="I49" s="5">
        <f t="shared" si="1"/>
        <v>1.0232655037044651</v>
      </c>
      <c r="J49" s="5"/>
      <c r="K49" s="5">
        <f t="shared" si="9"/>
        <v>8.59375E-2</v>
      </c>
      <c r="L49" s="5"/>
      <c r="M49" s="8">
        <f t="shared" si="10"/>
        <v>-0.30787795282563285</v>
      </c>
      <c r="N49" s="5"/>
      <c r="X49">
        <f t="shared" si="4"/>
        <v>8.59375E-2</v>
      </c>
      <c r="Y49" s="5">
        <f t="shared" si="5"/>
        <v>1.0232655037044651</v>
      </c>
    </row>
    <row r="50" spans="1:25">
      <c r="B50" s="1" t="s">
        <v>9</v>
      </c>
      <c r="C50" s="1">
        <v>8.3000000000000007</v>
      </c>
      <c r="D50" t="s">
        <v>62</v>
      </c>
      <c r="E50">
        <f t="shared" si="6"/>
        <v>192.50173466894032</v>
      </c>
      <c r="F50" s="5">
        <f t="shared" si="7"/>
        <v>0.53171594521320786</v>
      </c>
      <c r="G50" s="8">
        <f t="shared" si="2"/>
        <v>0.53171594521320786</v>
      </c>
      <c r="H50" s="8"/>
      <c r="I50" s="5">
        <f t="shared" si="1"/>
        <v>0.28272184639397507</v>
      </c>
      <c r="J50" s="5"/>
      <c r="K50" s="5">
        <f t="shared" si="9"/>
        <v>8.7890625E-2</v>
      </c>
      <c r="L50" s="5"/>
      <c r="M50" s="8">
        <f t="shared" si="10"/>
        <v>-0.23237748361007865</v>
      </c>
      <c r="N50" s="5"/>
      <c r="X50">
        <f t="shared" si="4"/>
        <v>8.7890625E-2</v>
      </c>
      <c r="Y50" s="5">
        <f t="shared" si="5"/>
        <v>0.28272184639397507</v>
      </c>
    </row>
    <row r="51" spans="1:25">
      <c r="B51" s="1" t="s">
        <v>10</v>
      </c>
      <c r="C51" s="1">
        <v>5.9</v>
      </c>
      <c r="D51" t="s">
        <v>63</v>
      </c>
      <c r="E51">
        <f t="shared" si="6"/>
        <v>143.98606769344991</v>
      </c>
      <c r="F51" s="5">
        <f t="shared" si="7"/>
        <v>0.39770908149384265</v>
      </c>
      <c r="G51" s="8">
        <f t="shared" si="2"/>
        <v>0.39770908149384265</v>
      </c>
      <c r="H51" s="8"/>
      <c r="I51" s="5">
        <f t="shared" si="1"/>
        <v>0.15817251350267597</v>
      </c>
      <c r="J51" s="5"/>
      <c r="K51" s="5">
        <f t="shared" si="9"/>
        <v>8.984375E-2</v>
      </c>
      <c r="L51" s="5"/>
      <c r="M51" s="8">
        <f t="shared" si="10"/>
        <v>-0.20004312156659079</v>
      </c>
      <c r="N51" s="5"/>
      <c r="X51">
        <f t="shared" si="4"/>
        <v>8.984375E-2</v>
      </c>
      <c r="Y51" s="5">
        <f t="shared" si="5"/>
        <v>0.15817251350267597</v>
      </c>
    </row>
    <row r="52" spans="1:25">
      <c r="B52" s="1" t="s">
        <v>11</v>
      </c>
      <c r="C52" s="1">
        <v>5.4</v>
      </c>
      <c r="D52" t="s">
        <v>64</v>
      </c>
      <c r="E52">
        <f t="shared" si="6"/>
        <v>127.81827421637249</v>
      </c>
      <c r="F52" s="5">
        <f t="shared" si="7"/>
        <v>0.35305143928890093</v>
      </c>
      <c r="G52" s="8">
        <f t="shared" si="2"/>
        <v>0.35305143928890093</v>
      </c>
      <c r="H52" s="8"/>
      <c r="I52" s="5">
        <f t="shared" si="1"/>
        <v>0.1246453187839645</v>
      </c>
      <c r="J52" s="5"/>
      <c r="K52" s="5">
        <f t="shared" si="9"/>
        <v>9.1796875E-2</v>
      </c>
      <c r="L52" s="5"/>
      <c r="M52" s="8">
        <f t="shared" si="10"/>
        <v>-0.40011332396215515</v>
      </c>
      <c r="N52" s="5"/>
      <c r="X52">
        <f t="shared" si="4"/>
        <v>9.1796875E-2</v>
      </c>
      <c r="Y52" s="5">
        <f t="shared" si="5"/>
        <v>0.1246453187839645</v>
      </c>
    </row>
    <row r="53" spans="1:25">
      <c r="A53">
        <v>1981</v>
      </c>
      <c r="B53" s="1" t="s">
        <v>0</v>
      </c>
      <c r="C53" s="1">
        <v>4.5</v>
      </c>
      <c r="D53" t="s">
        <v>65</v>
      </c>
      <c r="E53">
        <f t="shared" si="6"/>
        <v>115.05895058413908</v>
      </c>
      <c r="F53" s="5">
        <f t="shared" si="7"/>
        <v>0.3178084538837993</v>
      </c>
      <c r="G53" s="8">
        <f t="shared" si="2"/>
        <v>0.3178084538837993</v>
      </c>
      <c r="H53" s="8"/>
      <c r="I53" s="5">
        <f t="shared" si="1"/>
        <v>0.10100221336001099</v>
      </c>
      <c r="J53" s="5"/>
      <c r="K53" s="5">
        <f t="shared" si="9"/>
        <v>9.375E-2</v>
      </c>
      <c r="L53" s="5"/>
      <c r="M53" s="8">
        <f t="shared" si="10"/>
        <v>-0.4255067858028575</v>
      </c>
      <c r="N53" s="5"/>
      <c r="X53">
        <f t="shared" si="4"/>
        <v>9.375E-2</v>
      </c>
      <c r="Y53" s="5">
        <f t="shared" si="5"/>
        <v>0.10100221336001099</v>
      </c>
    </row>
    <row r="54" spans="1:25">
      <c r="B54" s="1" t="s">
        <v>1</v>
      </c>
      <c r="C54" s="1">
        <v>2.7</v>
      </c>
      <c r="D54" t="s">
        <v>66</v>
      </c>
      <c r="E54">
        <f t="shared" si="6"/>
        <v>90.404189703637485</v>
      </c>
      <c r="F54" s="5">
        <f t="shared" si="7"/>
        <v>0.24970865463717629</v>
      </c>
      <c r="G54" s="8">
        <f t="shared" si="2"/>
        <v>0.24970865463717629</v>
      </c>
      <c r="H54" s="8"/>
      <c r="I54" s="5">
        <f t="shared" si="1"/>
        <v>6.235441220070858E-2</v>
      </c>
      <c r="J54" s="5"/>
      <c r="K54" s="5">
        <f t="shared" si="9"/>
        <v>9.5703125E-2</v>
      </c>
      <c r="L54" s="5"/>
      <c r="M54" s="8">
        <f t="shared" si="10"/>
        <v>-0.4645767706997907</v>
      </c>
      <c r="N54" s="5"/>
      <c r="X54">
        <f t="shared" si="4"/>
        <v>9.5703125E-2</v>
      </c>
      <c r="Y54" s="5">
        <f t="shared" si="5"/>
        <v>6.235441220070858E-2</v>
      </c>
    </row>
    <row r="55" spans="1:25">
      <c r="B55" s="1" t="s">
        <v>2</v>
      </c>
      <c r="C55" s="1">
        <v>6.9</v>
      </c>
      <c r="D55" t="s">
        <v>67</v>
      </c>
      <c r="E55">
        <f t="shared" si="6"/>
        <v>93.118122526739228</v>
      </c>
      <c r="F55" s="5">
        <f t="shared" si="7"/>
        <v>0.25720490582037936</v>
      </c>
      <c r="G55" s="8">
        <f t="shared" si="2"/>
        <v>0.25720490582037936</v>
      </c>
      <c r="H55" s="8"/>
      <c r="I55" s="5">
        <f t="shared" si="1"/>
        <v>6.6154363578070211E-2</v>
      </c>
      <c r="J55" s="5"/>
      <c r="K55" s="5">
        <f t="shared" si="9"/>
        <v>9.765625E-2</v>
      </c>
      <c r="L55" s="5"/>
      <c r="M55" s="8">
        <f t="shared" si="10"/>
        <v>0.33373974671717843</v>
      </c>
      <c r="N55" s="5"/>
      <c r="X55">
        <f t="shared" si="4"/>
        <v>9.765625E-2</v>
      </c>
      <c r="Y55" s="5">
        <f t="shared" si="5"/>
        <v>6.6154363578070211E-2</v>
      </c>
    </row>
    <row r="56" spans="1:25">
      <c r="B56" s="1" t="s">
        <v>3</v>
      </c>
      <c r="C56" s="1">
        <v>7.2</v>
      </c>
      <c r="D56" t="s">
        <v>68</v>
      </c>
      <c r="E56">
        <f t="shared" si="6"/>
        <v>34.708975631599628</v>
      </c>
      <c r="F56" s="5">
        <f t="shared" si="7"/>
        <v>9.5870906395088787E-2</v>
      </c>
      <c r="G56" s="8">
        <f t="shared" si="2"/>
        <v>9.5870906395088787E-2</v>
      </c>
      <c r="H56" s="8"/>
      <c r="I56" s="5">
        <f t="shared" si="1"/>
        <v>9.1912306930158755E-3</v>
      </c>
      <c r="J56" s="5"/>
      <c r="K56" s="5">
        <f t="shared" si="9"/>
        <v>9.9609375E-2</v>
      </c>
      <c r="L56" s="5"/>
      <c r="M56" s="8">
        <f t="shared" si="10"/>
        <v>-1.2902838243086485</v>
      </c>
      <c r="N56" s="5"/>
      <c r="X56">
        <f t="shared" si="4"/>
        <v>9.9609375E-2</v>
      </c>
      <c r="Y56" s="5">
        <f t="shared" si="5"/>
        <v>9.1912306930158755E-3</v>
      </c>
    </row>
    <row r="57" spans="1:25">
      <c r="B57" s="1" t="s">
        <v>4</v>
      </c>
      <c r="C57" s="1">
        <v>11.1</v>
      </c>
      <c r="D57" t="s">
        <v>69</v>
      </c>
      <c r="E57">
        <f t="shared" si="6"/>
        <v>99.042131005516367</v>
      </c>
      <c r="F57" s="5">
        <f t="shared" si="7"/>
        <v>0.27356782209830877</v>
      </c>
      <c r="G57" s="8">
        <f t="shared" si="2"/>
        <v>0.27356782209830877</v>
      </c>
      <c r="H57" s="8"/>
      <c r="I57" s="5">
        <f t="shared" si="1"/>
        <v>7.4839353287611918E-2</v>
      </c>
      <c r="J57" s="5"/>
      <c r="K57" s="5">
        <f t="shared" si="9"/>
        <v>0.1015625</v>
      </c>
      <c r="L57" s="5"/>
      <c r="M57" s="8">
        <f t="shared" si="10"/>
        <v>-0.34179890066666008</v>
      </c>
      <c r="N57" s="5"/>
      <c r="X57">
        <f t="shared" si="4"/>
        <v>0.1015625</v>
      </c>
      <c r="Y57" s="5">
        <f t="shared" si="5"/>
        <v>7.4839353287611918E-2</v>
      </c>
    </row>
    <row r="58" spans="1:25">
      <c r="B58" s="1" t="s">
        <v>5</v>
      </c>
      <c r="C58" s="1">
        <v>13.3</v>
      </c>
      <c r="D58" t="s">
        <v>70</v>
      </c>
      <c r="E58">
        <f t="shared" si="6"/>
        <v>36.468857094478878</v>
      </c>
      <c r="F58" s="5">
        <f t="shared" si="7"/>
        <v>0.10073193810011387</v>
      </c>
      <c r="G58" s="8">
        <f t="shared" si="2"/>
        <v>0.10073193810011387</v>
      </c>
      <c r="H58" s="8"/>
      <c r="I58" s="5">
        <f t="shared" si="1"/>
        <v>1.0146923353405172E-2</v>
      </c>
      <c r="J58" s="5"/>
      <c r="K58" s="5">
        <f t="shared" si="9"/>
        <v>0.103515625</v>
      </c>
      <c r="L58" s="5"/>
      <c r="M58" s="8">
        <f t="shared" si="10"/>
        <v>-1.2415545391009406</v>
      </c>
      <c r="N58" s="5"/>
      <c r="X58">
        <f t="shared" si="4"/>
        <v>0.103515625</v>
      </c>
      <c r="Y58" s="5">
        <f t="shared" si="5"/>
        <v>1.0146923353405172E-2</v>
      </c>
    </row>
    <row r="59" spans="1:25">
      <c r="B59" s="1" t="s">
        <v>6</v>
      </c>
      <c r="C59" s="1">
        <v>15.7</v>
      </c>
      <c r="D59" t="s">
        <v>71</v>
      </c>
      <c r="E59">
        <f t="shared" si="6"/>
        <v>31.566065559469859</v>
      </c>
      <c r="F59" s="5">
        <f t="shared" si="7"/>
        <v>8.7189761767501053E-2</v>
      </c>
      <c r="G59" s="8">
        <f t="shared" si="2"/>
        <v>8.7189761767501053E-2</v>
      </c>
      <c r="H59" s="8"/>
      <c r="I59" s="5">
        <f t="shared" si="1"/>
        <v>7.6020545570735882E-3</v>
      </c>
      <c r="J59" s="5"/>
      <c r="K59" s="5">
        <f t="shared" si="9"/>
        <v>0.10546875</v>
      </c>
      <c r="L59" s="5"/>
      <c r="M59" s="8">
        <f t="shared" si="10"/>
        <v>-1.6490746816640824</v>
      </c>
      <c r="N59" s="5"/>
      <c r="X59">
        <f t="shared" si="4"/>
        <v>0.10546875</v>
      </c>
      <c r="Y59" s="5">
        <f t="shared" si="5"/>
        <v>7.6020545570735882E-3</v>
      </c>
    </row>
    <row r="60" spans="1:25">
      <c r="B60" s="1" t="s">
        <v>7</v>
      </c>
      <c r="C60" s="1">
        <v>16.2</v>
      </c>
      <c r="D60" t="s">
        <v>72</v>
      </c>
      <c r="E60">
        <f t="shared" si="6"/>
        <v>45.419306600175382</v>
      </c>
      <c r="F60" s="5">
        <f t="shared" si="7"/>
        <v>0.12545429567880831</v>
      </c>
      <c r="G60" s="8">
        <f t="shared" si="2"/>
        <v>0.12545429567880831</v>
      </c>
      <c r="H60" s="8"/>
      <c r="I60" s="5">
        <f t="shared" si="1"/>
        <v>1.573878030426586E-2</v>
      </c>
      <c r="J60" s="5"/>
      <c r="K60" s="5">
        <f t="shared" si="9"/>
        <v>0.107421875</v>
      </c>
      <c r="L60" s="5"/>
      <c r="M60" s="8">
        <f t="shared" si="10"/>
        <v>1.272535950554317</v>
      </c>
      <c r="N60" s="5"/>
      <c r="X60">
        <f t="shared" si="4"/>
        <v>0.107421875</v>
      </c>
      <c r="Y60" s="5">
        <f t="shared" si="5"/>
        <v>1.573878030426586E-2</v>
      </c>
    </row>
    <row r="61" spans="1:25">
      <c r="B61" s="1" t="s">
        <v>8</v>
      </c>
      <c r="C61" s="1">
        <v>14.2</v>
      </c>
      <c r="D61" t="s">
        <v>73</v>
      </c>
      <c r="E61">
        <f t="shared" si="6"/>
        <v>50.564060474885778</v>
      </c>
      <c r="F61" s="5">
        <f t="shared" si="7"/>
        <v>0.13966480486765007</v>
      </c>
      <c r="G61" s="8">
        <f t="shared" si="2"/>
        <v>0.13966480486765007</v>
      </c>
      <c r="H61" s="8"/>
      <c r="I61" s="5">
        <f t="shared" si="1"/>
        <v>1.9506257718718771E-2</v>
      </c>
      <c r="J61" s="5"/>
      <c r="K61" s="5">
        <f t="shared" si="9"/>
        <v>0.109375</v>
      </c>
      <c r="L61" s="5"/>
      <c r="M61" s="8">
        <f t="shared" si="10"/>
        <v>-0.13862498213570923</v>
      </c>
      <c r="N61" s="5"/>
      <c r="X61">
        <f t="shared" si="4"/>
        <v>0.109375</v>
      </c>
      <c r="Y61" s="5">
        <f t="shared" si="5"/>
        <v>1.9506257718718771E-2</v>
      </c>
    </row>
    <row r="62" spans="1:25">
      <c r="B62" s="1" t="s">
        <v>9</v>
      </c>
      <c r="C62" s="1">
        <v>7.8</v>
      </c>
      <c r="D62" t="s">
        <v>74</v>
      </c>
      <c r="E62">
        <f t="shared" si="6"/>
        <v>43.846448747013312</v>
      </c>
      <c r="F62" s="5">
        <f t="shared" si="7"/>
        <v>0.12110984859359966</v>
      </c>
      <c r="G62" s="8">
        <f t="shared" si="2"/>
        <v>0.12110984859359969</v>
      </c>
      <c r="H62" s="8"/>
      <c r="I62" s="5">
        <f t="shared" si="1"/>
        <v>1.466759542636464E-2</v>
      </c>
      <c r="J62" s="5"/>
      <c r="K62" s="5">
        <f t="shared" si="9"/>
        <v>0.111328125</v>
      </c>
      <c r="L62" s="5"/>
      <c r="M62" s="8">
        <f t="shared" si="10"/>
        <v>-0.28939359720398566</v>
      </c>
      <c r="N62" s="5"/>
      <c r="X62">
        <f t="shared" si="4"/>
        <v>0.111328125</v>
      </c>
      <c r="Y62" s="5">
        <f t="shared" si="5"/>
        <v>1.466759542636464E-2</v>
      </c>
    </row>
    <row r="63" spans="1:25">
      <c r="B63" s="1" t="s">
        <v>10</v>
      </c>
      <c r="C63" s="1">
        <v>7.3</v>
      </c>
      <c r="D63" t="s">
        <v>75</v>
      </c>
      <c r="E63">
        <f t="shared" si="6"/>
        <v>19.902087180204205</v>
      </c>
      <c r="F63" s="5">
        <f t="shared" si="7"/>
        <v>5.4972268769094723E-2</v>
      </c>
      <c r="G63" s="8">
        <f t="shared" si="2"/>
        <v>5.4972268769094723E-2</v>
      </c>
      <c r="H63" s="8"/>
      <c r="I63" s="5">
        <f t="shared" si="1"/>
        <v>3.0219503336215872E-3</v>
      </c>
      <c r="J63" s="5"/>
      <c r="K63" s="5">
        <f t="shared" si="9"/>
        <v>0.11328125</v>
      </c>
      <c r="L63" s="5"/>
      <c r="M63" s="8">
        <f t="shared" si="10"/>
        <v>-0.98866633197773401</v>
      </c>
      <c r="N63" s="5"/>
      <c r="X63">
        <f t="shared" si="4"/>
        <v>0.11328125</v>
      </c>
      <c r="Y63" s="5">
        <f t="shared" si="5"/>
        <v>3.0219503336215872E-3</v>
      </c>
    </row>
    <row r="64" spans="1:25">
      <c r="B64" s="1" t="s">
        <v>11</v>
      </c>
      <c r="C64" s="1">
        <v>0.2</v>
      </c>
      <c r="D64" t="s">
        <v>76</v>
      </c>
      <c r="E64">
        <f t="shared" si="6"/>
        <v>26.48417682248796</v>
      </c>
      <c r="F64" s="5">
        <f t="shared" si="7"/>
        <v>7.3152894630175117E-2</v>
      </c>
      <c r="G64" s="8">
        <f t="shared" si="2"/>
        <v>7.3152894630175103E-2</v>
      </c>
      <c r="H64" s="8"/>
      <c r="I64" s="5">
        <f t="shared" si="1"/>
        <v>5.351345992773501E-3</v>
      </c>
      <c r="J64" s="5"/>
      <c r="K64" s="5">
        <f t="shared" si="9"/>
        <v>0.115234375</v>
      </c>
      <c r="L64" s="5"/>
      <c r="M64" s="8">
        <f t="shared" si="10"/>
        <v>-1.0622754561704038</v>
      </c>
      <c r="N64" s="5"/>
      <c r="X64">
        <f t="shared" si="4"/>
        <v>0.115234375</v>
      </c>
      <c r="Y64" s="5">
        <f t="shared" si="5"/>
        <v>5.351345992773501E-3</v>
      </c>
    </row>
    <row r="65" spans="1:25">
      <c r="A65">
        <v>1982</v>
      </c>
      <c r="B65" s="1" t="s">
        <v>0</v>
      </c>
      <c r="C65" s="1">
        <v>2.5</v>
      </c>
      <c r="D65" t="s">
        <v>77</v>
      </c>
      <c r="E65">
        <f t="shared" si="6"/>
        <v>61.721094127225086</v>
      </c>
      <c r="F65" s="5">
        <f t="shared" si="7"/>
        <v>0.1704820476547424</v>
      </c>
      <c r="G65" s="8">
        <f t="shared" si="2"/>
        <v>0.1704820476547424</v>
      </c>
      <c r="H65" s="8"/>
      <c r="I65" s="5">
        <f t="shared" si="1"/>
        <v>2.9064128572553857E-2</v>
      </c>
      <c r="J65" s="5"/>
      <c r="K65" s="5">
        <f t="shared" si="9"/>
        <v>0.1171875</v>
      </c>
      <c r="L65" s="5"/>
      <c r="M65" s="8">
        <f t="shared" si="10"/>
        <v>-1.8755140278654261</v>
      </c>
      <c r="N65" s="5"/>
      <c r="X65">
        <f t="shared" si="4"/>
        <v>0.1171875</v>
      </c>
      <c r="Y65" s="5">
        <f t="shared" si="5"/>
        <v>2.9064128572553857E-2</v>
      </c>
    </row>
    <row r="66" spans="1:25">
      <c r="B66" s="1" t="s">
        <v>1</v>
      </c>
      <c r="C66" s="1">
        <v>4.4000000000000004</v>
      </c>
      <c r="D66" t="s">
        <v>78</v>
      </c>
      <c r="E66">
        <f t="shared" si="6"/>
        <v>40.570279140516448</v>
      </c>
      <c r="F66" s="5">
        <f t="shared" si="7"/>
        <v>0.11206062302691532</v>
      </c>
      <c r="G66" s="8">
        <f t="shared" si="2"/>
        <v>0.11206062302691532</v>
      </c>
      <c r="H66" s="8"/>
      <c r="I66" s="5">
        <f t="shared" si="1"/>
        <v>1.2557583233180424E-2</v>
      </c>
      <c r="J66" s="5"/>
      <c r="K66" s="5">
        <f t="shared" si="9"/>
        <v>0.119140625</v>
      </c>
      <c r="L66" s="5"/>
      <c r="M66" s="8">
        <f t="shared" si="10"/>
        <v>6.8291120515314635E-2</v>
      </c>
      <c r="N66" s="5"/>
      <c r="X66">
        <f t="shared" si="4"/>
        <v>0.119140625</v>
      </c>
      <c r="Y66" s="5">
        <f t="shared" si="5"/>
        <v>1.2557583233180424E-2</v>
      </c>
    </row>
    <row r="67" spans="1:25">
      <c r="B67" s="1" t="s">
        <v>2</v>
      </c>
      <c r="C67" s="1">
        <v>5.8</v>
      </c>
      <c r="D67" t="s">
        <v>79</v>
      </c>
      <c r="E67">
        <f t="shared" si="6"/>
        <v>53.067988154119739</v>
      </c>
      <c r="F67" s="5">
        <f t="shared" si="7"/>
        <v>0.14658099331134938</v>
      </c>
      <c r="G67" s="8">
        <f t="shared" si="2"/>
        <v>0.14658099331134938</v>
      </c>
      <c r="H67" s="8"/>
      <c r="I67" s="5">
        <f t="shared" si="1"/>
        <v>2.1485987600141854E-2</v>
      </c>
      <c r="J67" s="5"/>
      <c r="K67" s="5">
        <f t="shared" si="9"/>
        <v>0.12109375</v>
      </c>
      <c r="L67" s="5"/>
      <c r="M67" s="8">
        <f t="shared" si="10"/>
        <v>-0.74490295581390276</v>
      </c>
      <c r="N67" s="5"/>
      <c r="X67">
        <f t="shared" si="4"/>
        <v>0.12109375</v>
      </c>
      <c r="Y67" s="5">
        <f t="shared" si="5"/>
        <v>2.1485987600141854E-2</v>
      </c>
    </row>
    <row r="68" spans="1:25">
      <c r="B68" s="1" t="s">
        <v>3</v>
      </c>
      <c r="C68" s="1">
        <v>8.8000000000000007</v>
      </c>
      <c r="D68" t="s">
        <v>80</v>
      </c>
      <c r="E68">
        <f t="shared" si="6"/>
        <v>41.510441378908851</v>
      </c>
      <c r="F68" s="5">
        <f t="shared" si="7"/>
        <v>0.11465747886356684</v>
      </c>
      <c r="G68" s="8">
        <f t="shared" si="2"/>
        <v>0.11465747886356684</v>
      </c>
      <c r="H68" s="8"/>
      <c r="I68" s="5">
        <f t="shared" si="1"/>
        <v>1.3146337459349277E-2</v>
      </c>
      <c r="J68" s="5"/>
      <c r="K68" s="5">
        <f t="shared" si="9"/>
        <v>0.123046875</v>
      </c>
      <c r="L68" s="5"/>
      <c r="M68" s="8">
        <f t="shared" si="10"/>
        <v>-0.98076650757329664</v>
      </c>
      <c r="N68" s="5"/>
      <c r="X68">
        <f t="shared" si="4"/>
        <v>0.123046875</v>
      </c>
      <c r="Y68" s="5">
        <f t="shared" si="5"/>
        <v>1.3146337459349277E-2</v>
      </c>
    </row>
    <row r="69" spans="1:25">
      <c r="B69" s="1" t="s">
        <v>4</v>
      </c>
      <c r="C69" s="1">
        <v>11.6</v>
      </c>
      <c r="D69" t="s">
        <v>81</v>
      </c>
      <c r="E69">
        <f t="shared" si="6"/>
        <v>6.6733172392658897</v>
      </c>
      <c r="F69" s="5">
        <f t="shared" si="7"/>
        <v>1.8432608878492192E-2</v>
      </c>
      <c r="G69" s="8">
        <f t="shared" si="2"/>
        <v>1.8432608878492195E-2</v>
      </c>
      <c r="H69" s="8"/>
      <c r="I69" s="5">
        <f t="shared" si="1"/>
        <v>3.397610700674693E-4</v>
      </c>
      <c r="J69" s="5"/>
      <c r="K69" s="5">
        <f t="shared" si="9"/>
        <v>0.125</v>
      </c>
      <c r="L69" s="5"/>
      <c r="M69" s="8">
        <f t="shared" si="10"/>
        <v>0.42029246127491149</v>
      </c>
      <c r="N69" s="5"/>
      <c r="X69">
        <f t="shared" si="4"/>
        <v>0.125</v>
      </c>
      <c r="Y69" s="5">
        <f t="shared" si="5"/>
        <v>3.397610700674693E-4</v>
      </c>
    </row>
    <row r="70" spans="1:25">
      <c r="B70" s="1" t="s">
        <v>5</v>
      </c>
      <c r="C70" s="1">
        <v>14.8</v>
      </c>
      <c r="D70" t="s">
        <v>82</v>
      </c>
      <c r="E70">
        <f t="shared" si="6"/>
        <v>17.62090916583448</v>
      </c>
      <c r="F70" s="5">
        <f t="shared" si="7"/>
        <v>4.8671345163413093E-2</v>
      </c>
      <c r="G70" s="8">
        <f t="shared" ref="G70:G133" si="12">SQRT(2)*IMABS(D70)/$O$1</f>
        <v>4.86713451634131E-2</v>
      </c>
      <c r="H70" s="8"/>
      <c r="I70" s="5">
        <f t="shared" ref="I70:I133" si="13">G70^2</f>
        <v>2.3688998400160956E-3</v>
      </c>
      <c r="J70" s="5"/>
      <c r="K70" s="5">
        <f t="shared" si="9"/>
        <v>0.126953125</v>
      </c>
      <c r="L70" s="5"/>
      <c r="M70" s="8">
        <f t="shared" si="10"/>
        <v>1.4126718986852989</v>
      </c>
      <c r="N70" s="5"/>
      <c r="X70">
        <f t="shared" ref="X70:X133" si="14">K70</f>
        <v>0.126953125</v>
      </c>
      <c r="Y70" s="5">
        <f t="shared" ref="Y70:Y133" si="15">I70</f>
        <v>2.3688998400160956E-3</v>
      </c>
    </row>
    <row r="71" spans="1:25">
      <c r="B71" s="1" t="s">
        <v>6</v>
      </c>
      <c r="C71" s="1">
        <v>16.5</v>
      </c>
      <c r="D71" t="s">
        <v>83</v>
      </c>
      <c r="E71">
        <f t="shared" ref="E71:E134" si="16">SQRT((IMREAL(D71))^2+(IMAGINARY(D71))^2)</f>
        <v>33.959190089929322</v>
      </c>
      <c r="F71" s="5">
        <f t="shared" ref="F71:F134" si="17">(E71*SQRT(2))/$O$1</f>
        <v>9.3799896860125104E-2</v>
      </c>
      <c r="G71" s="8">
        <f t="shared" si="12"/>
        <v>9.3799896860125104E-2</v>
      </c>
      <c r="H71" s="8"/>
      <c r="I71" s="5">
        <f t="shared" si="13"/>
        <v>8.7984206509701072E-3</v>
      </c>
      <c r="J71" s="5"/>
      <c r="K71" s="5">
        <f t="shared" ref="K71:K134" si="18">K70+$O$7</f>
        <v>0.12890625</v>
      </c>
      <c r="L71" s="5"/>
      <c r="M71" s="8">
        <f t="shared" ref="M71:M134" si="19">ATAN2(IMAGINARY(D71),IMREAL(D71))</f>
        <v>0.22804218721571257</v>
      </c>
      <c r="N71" s="5"/>
      <c r="X71">
        <f t="shared" si="14"/>
        <v>0.12890625</v>
      </c>
      <c r="Y71" s="5">
        <f t="shared" si="15"/>
        <v>8.7984206509701072E-3</v>
      </c>
    </row>
    <row r="72" spans="1:25">
      <c r="B72" s="1" t="s">
        <v>7</v>
      </c>
      <c r="C72" s="1">
        <v>15.3</v>
      </c>
      <c r="D72" t="s">
        <v>84</v>
      </c>
      <c r="E72">
        <f t="shared" si="16"/>
        <v>4.7511176469226593</v>
      </c>
      <c r="F72" s="5">
        <f t="shared" si="17"/>
        <v>1.3123232446695646E-2</v>
      </c>
      <c r="G72" s="8">
        <f t="shared" si="12"/>
        <v>1.3123232446695644E-2</v>
      </c>
      <c r="H72" s="8"/>
      <c r="I72" s="5">
        <f t="shared" si="13"/>
        <v>1.7221922985000533E-4</v>
      </c>
      <c r="J72" s="5"/>
      <c r="K72" s="5">
        <f t="shared" si="18"/>
        <v>0.130859375</v>
      </c>
      <c r="L72" s="5"/>
      <c r="M72" s="8">
        <f t="shared" si="19"/>
        <v>-1.9885935146210958</v>
      </c>
      <c r="N72" s="5"/>
      <c r="X72">
        <f t="shared" si="14"/>
        <v>0.130859375</v>
      </c>
      <c r="Y72" s="5">
        <f t="shared" si="15"/>
        <v>1.7221922985000533E-4</v>
      </c>
    </row>
    <row r="73" spans="1:25">
      <c r="B73" s="1" t="s">
        <v>8</v>
      </c>
      <c r="C73" s="1">
        <v>13.9</v>
      </c>
      <c r="D73" t="s">
        <v>85</v>
      </c>
      <c r="E73">
        <f t="shared" si="16"/>
        <v>26.425074289953724</v>
      </c>
      <c r="F73" s="5">
        <f t="shared" si="17"/>
        <v>7.2989645405408476E-2</v>
      </c>
      <c r="G73" s="8">
        <f t="shared" si="12"/>
        <v>7.2989645405408476E-2</v>
      </c>
      <c r="H73" s="8"/>
      <c r="I73" s="5">
        <f t="shared" si="13"/>
        <v>5.3274883364072666E-3</v>
      </c>
      <c r="J73" s="5"/>
      <c r="K73" s="5">
        <f t="shared" si="18"/>
        <v>0.1328125</v>
      </c>
      <c r="L73" s="5"/>
      <c r="M73" s="8">
        <f t="shared" si="19"/>
        <v>1.9769370228591014</v>
      </c>
      <c r="N73" s="5"/>
      <c r="X73">
        <f t="shared" si="14"/>
        <v>0.1328125</v>
      </c>
      <c r="Y73" s="5">
        <f t="shared" si="15"/>
        <v>5.3274883364072666E-3</v>
      </c>
    </row>
    <row r="74" spans="1:25">
      <c r="B74" s="1" t="s">
        <v>9</v>
      </c>
      <c r="C74" s="1">
        <v>9.8000000000000007</v>
      </c>
      <c r="D74" t="s">
        <v>86</v>
      </c>
      <c r="E74">
        <f t="shared" si="16"/>
        <v>27.000415662254404</v>
      </c>
      <c r="F74" s="5">
        <f t="shared" si="17"/>
        <v>7.457881644388889E-2</v>
      </c>
      <c r="G74" s="8">
        <f t="shared" si="12"/>
        <v>7.457881644388889E-2</v>
      </c>
      <c r="H74" s="8"/>
      <c r="I74" s="5">
        <f t="shared" si="13"/>
        <v>5.5619998621712716E-3</v>
      </c>
      <c r="J74" s="5"/>
      <c r="K74" s="5">
        <f t="shared" si="18"/>
        <v>0.134765625</v>
      </c>
      <c r="L74" s="5"/>
      <c r="M74" s="8">
        <f t="shared" si="19"/>
        <v>0.91837041866367464</v>
      </c>
      <c r="N74" s="5"/>
      <c r="X74">
        <f t="shared" si="14"/>
        <v>0.134765625</v>
      </c>
      <c r="Y74" s="5">
        <f t="shared" si="15"/>
        <v>5.5619998621712716E-3</v>
      </c>
    </row>
    <row r="75" spans="1:25">
      <c r="B75" s="1" t="s">
        <v>10</v>
      </c>
      <c r="C75" s="1">
        <v>7.3</v>
      </c>
      <c r="D75" t="s">
        <v>87</v>
      </c>
      <c r="E75">
        <f t="shared" si="16"/>
        <v>46.723646076867198</v>
      </c>
      <c r="F75" s="5">
        <f t="shared" si="17"/>
        <v>0.12905705852622276</v>
      </c>
      <c r="G75" s="8">
        <f t="shared" si="12"/>
        <v>0.12905705852622273</v>
      </c>
      <c r="H75" s="8"/>
      <c r="I75" s="5">
        <f t="shared" si="13"/>
        <v>1.6655724355440882E-2</v>
      </c>
      <c r="J75" s="5"/>
      <c r="K75" s="5">
        <f t="shared" si="18"/>
        <v>0.13671875</v>
      </c>
      <c r="L75" s="5"/>
      <c r="M75" s="8">
        <f t="shared" si="19"/>
        <v>0.21688646503724177</v>
      </c>
      <c r="N75" s="5"/>
      <c r="X75">
        <f t="shared" si="14"/>
        <v>0.13671875</v>
      </c>
      <c r="Y75" s="5">
        <f t="shared" si="15"/>
        <v>1.6655724355440882E-2</v>
      </c>
    </row>
    <row r="76" spans="1:25">
      <c r="B76" s="1" t="s">
        <v>11</v>
      </c>
      <c r="C76" s="1">
        <v>4</v>
      </c>
      <c r="D76" t="s">
        <v>88</v>
      </c>
      <c r="E76">
        <f t="shared" si="16"/>
        <v>82.231287366269171</v>
      </c>
      <c r="F76" s="5">
        <f t="shared" si="17"/>
        <v>0.22713398797808051</v>
      </c>
      <c r="G76" s="8">
        <f t="shared" si="12"/>
        <v>0.22713398797808051</v>
      </c>
      <c r="H76" s="8"/>
      <c r="I76" s="5">
        <f t="shared" si="13"/>
        <v>5.1589848494826826E-2</v>
      </c>
      <c r="J76" s="5"/>
      <c r="K76" s="5">
        <f t="shared" si="18"/>
        <v>0.138671875</v>
      </c>
      <c r="L76" s="5"/>
      <c r="M76" s="8">
        <f t="shared" si="19"/>
        <v>0.33523132519313659</v>
      </c>
      <c r="N76" s="5"/>
      <c r="X76">
        <f t="shared" si="14"/>
        <v>0.138671875</v>
      </c>
      <c r="Y76" s="5">
        <f t="shared" si="15"/>
        <v>5.1589848494826826E-2</v>
      </c>
    </row>
    <row r="77" spans="1:25">
      <c r="A77">
        <v>1983</v>
      </c>
      <c r="B77" s="1" t="s">
        <v>0</v>
      </c>
      <c r="C77" s="1">
        <v>6.2</v>
      </c>
      <c r="D77" t="s">
        <v>89</v>
      </c>
      <c r="E77">
        <f t="shared" si="16"/>
        <v>46.318944441935599</v>
      </c>
      <c r="F77" s="5">
        <f t="shared" si="17"/>
        <v>0.12793921762615473</v>
      </c>
      <c r="G77" s="8">
        <f t="shared" si="12"/>
        <v>0.12793921762615473</v>
      </c>
      <c r="H77" s="8"/>
      <c r="I77" s="5">
        <f t="shared" si="13"/>
        <v>1.6368443406792582E-2</v>
      </c>
      <c r="J77" s="5"/>
      <c r="K77" s="5">
        <f t="shared" si="18"/>
        <v>0.140625</v>
      </c>
      <c r="L77" s="5"/>
      <c r="M77" s="8">
        <f t="shared" si="19"/>
        <v>0.53814128363671776</v>
      </c>
      <c r="N77" s="5"/>
      <c r="X77">
        <f t="shared" si="14"/>
        <v>0.140625</v>
      </c>
      <c r="Y77" s="5">
        <f t="shared" si="15"/>
        <v>1.6368443406792582E-2</v>
      </c>
    </row>
    <row r="78" spans="1:25">
      <c r="B78" s="1" t="s">
        <v>1</v>
      </c>
      <c r="C78" s="1">
        <v>1.1000000000000001</v>
      </c>
      <c r="D78" t="s">
        <v>90</v>
      </c>
      <c r="E78">
        <f t="shared" si="16"/>
        <v>22.697467711893523</v>
      </c>
      <c r="F78" s="5">
        <f t="shared" si="17"/>
        <v>6.269348958922899E-2</v>
      </c>
      <c r="G78" s="8">
        <f t="shared" si="12"/>
        <v>6.2693489589229004E-2</v>
      </c>
      <c r="H78" s="8"/>
      <c r="I78" s="5">
        <f t="shared" si="13"/>
        <v>3.9304736368747659E-3</v>
      </c>
      <c r="J78" s="5"/>
      <c r="K78" s="5">
        <f t="shared" si="18"/>
        <v>0.142578125</v>
      </c>
      <c r="L78" s="5"/>
      <c r="M78" s="8">
        <f t="shared" si="19"/>
        <v>-0.14007548154999583</v>
      </c>
      <c r="N78" s="5"/>
      <c r="X78">
        <f t="shared" si="14"/>
        <v>0.142578125</v>
      </c>
      <c r="Y78" s="5">
        <f t="shared" si="15"/>
        <v>3.9304736368747659E-3</v>
      </c>
    </row>
    <row r="79" spans="1:25">
      <c r="B79" s="1" t="s">
        <v>2</v>
      </c>
      <c r="C79" s="1">
        <v>6</v>
      </c>
      <c r="D79" t="s">
        <v>91</v>
      </c>
      <c r="E79">
        <f t="shared" si="16"/>
        <v>22.265468160060344</v>
      </c>
      <c r="F79" s="5">
        <f t="shared" si="17"/>
        <v>6.1500248133874343E-2</v>
      </c>
      <c r="G79" s="8">
        <f t="shared" si="12"/>
        <v>6.1500248133874343E-2</v>
      </c>
      <c r="H79" s="8"/>
      <c r="I79" s="5">
        <f t="shared" si="13"/>
        <v>3.7822805205281144E-3</v>
      </c>
      <c r="J79" s="5"/>
      <c r="K79" s="5">
        <f t="shared" si="18"/>
        <v>0.14453125</v>
      </c>
      <c r="L79" s="5"/>
      <c r="M79" s="8">
        <f t="shared" si="19"/>
        <v>0.16628442409714392</v>
      </c>
      <c r="N79" s="5"/>
      <c r="X79">
        <f t="shared" si="14"/>
        <v>0.14453125</v>
      </c>
      <c r="Y79" s="5">
        <f t="shared" si="15"/>
        <v>3.7822805205281144E-3</v>
      </c>
    </row>
    <row r="80" spans="1:25">
      <c r="B80" s="1" t="s">
        <v>3</v>
      </c>
      <c r="C80" s="1">
        <v>6.4</v>
      </c>
      <c r="D80" t="s">
        <v>92</v>
      </c>
      <c r="E80">
        <f t="shared" si="16"/>
        <v>14.255265676107484</v>
      </c>
      <c r="F80" s="5">
        <f t="shared" si="17"/>
        <v>3.937498057496655E-2</v>
      </c>
      <c r="G80" s="8">
        <f t="shared" si="12"/>
        <v>3.9374980574966557E-2</v>
      </c>
      <c r="H80" s="8"/>
      <c r="I80" s="5">
        <f t="shared" si="13"/>
        <v>1.5503890952789938E-3</v>
      </c>
      <c r="J80" s="5"/>
      <c r="K80" s="5">
        <f t="shared" si="18"/>
        <v>0.146484375</v>
      </c>
      <c r="L80" s="5"/>
      <c r="M80" s="8">
        <f t="shared" si="19"/>
        <v>1.9040003117298596</v>
      </c>
      <c r="N80" s="5"/>
      <c r="X80">
        <f t="shared" si="14"/>
        <v>0.146484375</v>
      </c>
      <c r="Y80" s="5">
        <f t="shared" si="15"/>
        <v>1.5503890952789938E-3</v>
      </c>
    </row>
    <row r="81" spans="1:25">
      <c r="B81" s="1" t="s">
        <v>4</v>
      </c>
      <c r="C81" s="1">
        <v>9.8000000000000007</v>
      </c>
      <c r="D81" t="s">
        <v>93</v>
      </c>
      <c r="E81">
        <f t="shared" si="16"/>
        <v>8.1780813748098495</v>
      </c>
      <c r="F81" s="5">
        <f t="shared" si="17"/>
        <v>2.2588971864154095E-2</v>
      </c>
      <c r="G81" s="8">
        <f t="shared" si="12"/>
        <v>2.2588971864154095E-2</v>
      </c>
      <c r="H81" s="8"/>
      <c r="I81" s="5">
        <f t="shared" si="13"/>
        <v>5.1026164987954528E-4</v>
      </c>
      <c r="J81" s="5"/>
      <c r="K81" s="5">
        <f t="shared" si="18"/>
        <v>0.1484375</v>
      </c>
      <c r="L81" s="5"/>
      <c r="M81" s="8">
        <f t="shared" si="19"/>
        <v>-2.181127411096877</v>
      </c>
      <c r="N81" s="5"/>
      <c r="X81">
        <f t="shared" si="14"/>
        <v>0.1484375</v>
      </c>
      <c r="Y81" s="5">
        <f t="shared" si="15"/>
        <v>5.1026164987954528E-4</v>
      </c>
    </row>
    <row r="82" spans="1:25">
      <c r="B82" s="1" t="s">
        <v>5</v>
      </c>
      <c r="C82" s="1">
        <v>13.7</v>
      </c>
      <c r="D82" t="s">
        <v>94</v>
      </c>
      <c r="E82">
        <f t="shared" si="16"/>
        <v>38.732184143170485</v>
      </c>
      <c r="F82" s="5">
        <f t="shared" si="17"/>
        <v>0.10698355491328874</v>
      </c>
      <c r="G82" s="8">
        <f t="shared" si="12"/>
        <v>0.10698355491328874</v>
      </c>
      <c r="H82" s="8"/>
      <c r="I82" s="5">
        <f t="shared" si="13"/>
        <v>1.1445481021884668E-2</v>
      </c>
      <c r="J82" s="5"/>
      <c r="K82" s="5">
        <f t="shared" si="18"/>
        <v>0.150390625</v>
      </c>
      <c r="L82" s="5"/>
      <c r="M82" s="8">
        <f t="shared" si="19"/>
        <v>-0.32377427073957216</v>
      </c>
      <c r="N82" s="5"/>
      <c r="X82">
        <f t="shared" si="14"/>
        <v>0.150390625</v>
      </c>
      <c r="Y82" s="5">
        <f t="shared" si="15"/>
        <v>1.1445481021884668E-2</v>
      </c>
    </row>
    <row r="83" spans="1:25">
      <c r="B83" s="1" t="s">
        <v>6</v>
      </c>
      <c r="C83" s="1">
        <v>19.3</v>
      </c>
      <c r="D83" t="s">
        <v>95</v>
      </c>
      <c r="E83">
        <f t="shared" si="16"/>
        <v>45.233261590471635</v>
      </c>
      <c r="F83" s="5">
        <f t="shared" si="17"/>
        <v>0.12494041408518552</v>
      </c>
      <c r="G83" s="8">
        <f t="shared" si="12"/>
        <v>0.12494041408518552</v>
      </c>
      <c r="H83" s="8"/>
      <c r="I83" s="5">
        <f t="shared" si="13"/>
        <v>1.5610107071777625E-2</v>
      </c>
      <c r="J83" s="5"/>
      <c r="K83" s="5">
        <f t="shared" si="18"/>
        <v>0.15234375</v>
      </c>
      <c r="L83" s="5"/>
      <c r="M83" s="8">
        <f t="shared" si="19"/>
        <v>0.57661362730095433</v>
      </c>
      <c r="N83" s="5"/>
      <c r="X83">
        <f t="shared" si="14"/>
        <v>0.15234375</v>
      </c>
      <c r="Y83" s="5">
        <f t="shared" si="15"/>
        <v>1.5610107071777625E-2</v>
      </c>
    </row>
    <row r="84" spans="1:25">
      <c r="B84" s="1" t="s">
        <v>7</v>
      </c>
      <c r="C84" s="1">
        <v>17.399999999999999</v>
      </c>
      <c r="D84" t="s">
        <v>96</v>
      </c>
      <c r="E84">
        <f t="shared" si="16"/>
        <v>27.828933160791554</v>
      </c>
      <c r="F84" s="5">
        <f t="shared" si="17"/>
        <v>7.6867294340558168E-2</v>
      </c>
      <c r="G84" s="8">
        <f t="shared" si="12"/>
        <v>7.6867294340558154E-2</v>
      </c>
      <c r="H84" s="8"/>
      <c r="I84" s="5">
        <f t="shared" si="13"/>
        <v>5.9085809392380034E-3</v>
      </c>
      <c r="J84" s="5"/>
      <c r="K84" s="5">
        <f t="shared" si="18"/>
        <v>0.154296875</v>
      </c>
      <c r="L84" s="5"/>
      <c r="M84" s="8">
        <f t="shared" si="19"/>
        <v>-2.5912711804338997</v>
      </c>
      <c r="N84" s="5"/>
      <c r="X84">
        <f t="shared" si="14"/>
        <v>0.154296875</v>
      </c>
      <c r="Y84" s="5">
        <f t="shared" si="15"/>
        <v>5.9085809392380034E-3</v>
      </c>
    </row>
    <row r="85" spans="1:25">
      <c r="B85" s="1" t="s">
        <v>8</v>
      </c>
      <c r="C85" s="1">
        <v>12.6</v>
      </c>
      <c r="D85" t="s">
        <v>97</v>
      </c>
      <c r="E85">
        <f t="shared" si="16"/>
        <v>35.716289097841326</v>
      </c>
      <c r="F85" s="5">
        <f t="shared" si="17"/>
        <v>9.8653243046495157E-2</v>
      </c>
      <c r="G85" s="8">
        <f t="shared" si="12"/>
        <v>9.8653243046495157E-2</v>
      </c>
      <c r="H85" s="8"/>
      <c r="I85" s="5">
        <f t="shared" si="13"/>
        <v>9.7324623635908457E-3</v>
      </c>
      <c r="J85" s="5"/>
      <c r="K85" s="5">
        <f t="shared" si="18"/>
        <v>0.15625</v>
      </c>
      <c r="L85" s="5"/>
      <c r="M85" s="8">
        <f t="shared" si="19"/>
        <v>-1.1328503272746198</v>
      </c>
      <c r="N85" s="5"/>
      <c r="X85">
        <f t="shared" si="14"/>
        <v>0.15625</v>
      </c>
      <c r="Y85" s="5">
        <f t="shared" si="15"/>
        <v>9.7324623635908457E-3</v>
      </c>
    </row>
    <row r="86" spans="1:25">
      <c r="B86" s="1" t="s">
        <v>9</v>
      </c>
      <c r="C86" s="1">
        <v>10.1</v>
      </c>
      <c r="D86" t="s">
        <v>98</v>
      </c>
      <c r="E86">
        <f t="shared" si="16"/>
        <v>27.816714291026731</v>
      </c>
      <c r="F86" s="5">
        <f t="shared" si="17"/>
        <v>7.6833544162163078E-2</v>
      </c>
      <c r="G86" s="8">
        <f t="shared" si="12"/>
        <v>7.6833544162163078E-2</v>
      </c>
      <c r="H86" s="8"/>
      <c r="I86" s="5">
        <f t="shared" si="13"/>
        <v>5.9033935085190644E-3</v>
      </c>
      <c r="J86" s="5"/>
      <c r="K86" s="5">
        <f t="shared" si="18"/>
        <v>0.158203125</v>
      </c>
      <c r="L86" s="5"/>
      <c r="M86" s="8">
        <f t="shared" si="19"/>
        <v>0.52202659081698277</v>
      </c>
      <c r="N86" s="5"/>
      <c r="X86">
        <f t="shared" si="14"/>
        <v>0.158203125</v>
      </c>
      <c r="Y86" s="5">
        <f t="shared" si="15"/>
        <v>5.9033935085190644E-3</v>
      </c>
    </row>
    <row r="87" spans="1:25">
      <c r="B87" s="1" t="s">
        <v>10</v>
      </c>
      <c r="C87" s="1">
        <v>7.3</v>
      </c>
      <c r="D87" t="s">
        <v>99</v>
      </c>
      <c r="E87">
        <f t="shared" si="16"/>
        <v>46.441831328398408</v>
      </c>
      <c r="F87" s="5">
        <f t="shared" si="17"/>
        <v>0.12827864790247018</v>
      </c>
      <c r="G87" s="8">
        <f t="shared" si="12"/>
        <v>0.12827864790247018</v>
      </c>
      <c r="H87" s="8"/>
      <c r="I87" s="5">
        <f t="shared" si="13"/>
        <v>1.6455411507685917E-2</v>
      </c>
      <c r="J87" s="5"/>
      <c r="K87" s="5">
        <f t="shared" si="18"/>
        <v>0.16015625</v>
      </c>
      <c r="L87" s="5"/>
      <c r="M87" s="8">
        <f t="shared" si="19"/>
        <v>-2.5409056541072395E-2</v>
      </c>
      <c r="N87" s="5"/>
      <c r="X87">
        <f t="shared" si="14"/>
        <v>0.16015625</v>
      </c>
      <c r="Y87" s="5">
        <f t="shared" si="15"/>
        <v>1.6455411507685917E-2</v>
      </c>
    </row>
    <row r="88" spans="1:25">
      <c r="B88" s="1" t="s">
        <v>11</v>
      </c>
      <c r="C88" s="1">
        <v>5.5</v>
      </c>
      <c r="D88" t="s">
        <v>100</v>
      </c>
      <c r="E88">
        <f t="shared" si="16"/>
        <v>12.37141621844696</v>
      </c>
      <c r="F88" s="5">
        <f t="shared" si="17"/>
        <v>3.4171532425566718E-2</v>
      </c>
      <c r="G88" s="8">
        <f t="shared" si="12"/>
        <v>3.4171532425566718E-2</v>
      </c>
      <c r="H88" s="8"/>
      <c r="I88" s="5">
        <f t="shared" si="13"/>
        <v>1.1676936283115575E-3</v>
      </c>
      <c r="J88" s="5"/>
      <c r="K88" s="5">
        <f t="shared" si="18"/>
        <v>0.162109375</v>
      </c>
      <c r="L88" s="5"/>
      <c r="M88" s="8">
        <f t="shared" si="19"/>
        <v>-8.5521630280277525E-2</v>
      </c>
      <c r="N88" s="5"/>
      <c r="X88">
        <f t="shared" si="14"/>
        <v>0.162109375</v>
      </c>
      <c r="Y88" s="5">
        <f t="shared" si="15"/>
        <v>1.1676936283115575E-3</v>
      </c>
    </row>
    <row r="89" spans="1:25">
      <c r="A89">
        <v>1984</v>
      </c>
      <c r="B89" s="1" t="s">
        <v>0</v>
      </c>
      <c r="C89" s="1">
        <v>2.8</v>
      </c>
      <c r="D89" t="s">
        <v>101</v>
      </c>
      <c r="E89">
        <f t="shared" si="16"/>
        <v>58.051329418555589</v>
      </c>
      <c r="F89" s="5">
        <f t="shared" si="17"/>
        <v>0.16034565894044836</v>
      </c>
      <c r="G89" s="8">
        <f t="shared" si="12"/>
        <v>0.16034565894044839</v>
      </c>
      <c r="H89" s="8"/>
      <c r="I89" s="5">
        <f t="shared" si="13"/>
        <v>2.5710730341046595E-2</v>
      </c>
      <c r="J89" s="5"/>
      <c r="K89" s="5">
        <f t="shared" si="18"/>
        <v>0.1640625</v>
      </c>
      <c r="L89" s="5"/>
      <c r="M89" s="8">
        <f t="shared" si="19"/>
        <v>-1.02618093730125</v>
      </c>
      <c r="N89" s="5"/>
      <c r="X89">
        <f t="shared" si="14"/>
        <v>0.1640625</v>
      </c>
      <c r="Y89" s="5">
        <f t="shared" si="15"/>
        <v>2.5710730341046595E-2</v>
      </c>
    </row>
    <row r="90" spans="1:25">
      <c r="B90" s="1" t="s">
        <v>1</v>
      </c>
      <c r="C90" s="1">
        <v>2.8</v>
      </c>
      <c r="D90" t="s">
        <v>102</v>
      </c>
      <c r="E90">
        <f t="shared" si="16"/>
        <v>111.93657236055178</v>
      </c>
      <c r="F90" s="5">
        <f t="shared" si="17"/>
        <v>0.30918402101142511</v>
      </c>
      <c r="G90" s="8">
        <f t="shared" si="12"/>
        <v>0.30918402101142511</v>
      </c>
      <c r="H90" s="8"/>
      <c r="I90" s="5">
        <f t="shared" si="13"/>
        <v>9.5594758848793371E-2</v>
      </c>
      <c r="J90" s="5"/>
      <c r="K90" s="5">
        <f t="shared" si="18"/>
        <v>0.166015625</v>
      </c>
      <c r="L90" s="5"/>
      <c r="M90" s="8">
        <f t="shared" si="19"/>
        <v>1.1130737686954471</v>
      </c>
      <c r="N90" s="5"/>
      <c r="X90">
        <f t="shared" si="14"/>
        <v>0.166015625</v>
      </c>
      <c r="Y90" s="5">
        <f t="shared" si="15"/>
        <v>9.5594758848793371E-2</v>
      </c>
    </row>
    <row r="91" spans="1:25">
      <c r="B91" s="1" t="s">
        <v>2</v>
      </c>
      <c r="C91" s="1">
        <v>4.3</v>
      </c>
      <c r="D91" t="s">
        <v>103</v>
      </c>
      <c r="E91">
        <f t="shared" si="16"/>
        <v>92.589116055013534</v>
      </c>
      <c r="F91" s="5">
        <f t="shared" si="17"/>
        <v>0.25574371807253249</v>
      </c>
      <c r="G91" s="8">
        <f t="shared" si="12"/>
        <v>0.25574371807253243</v>
      </c>
      <c r="H91" s="8"/>
      <c r="I91" s="5">
        <f t="shared" si="13"/>
        <v>6.5404849333562956E-2</v>
      </c>
      <c r="J91" s="5"/>
      <c r="K91" s="5">
        <f t="shared" si="18"/>
        <v>0.16796875</v>
      </c>
      <c r="L91" s="5"/>
      <c r="M91" s="8">
        <f t="shared" si="19"/>
        <v>-1.5129272698171365</v>
      </c>
      <c r="N91" s="5"/>
      <c r="X91">
        <f t="shared" si="14"/>
        <v>0.16796875</v>
      </c>
      <c r="Y91" s="5">
        <f t="shared" si="15"/>
        <v>6.5404849333562956E-2</v>
      </c>
    </row>
    <row r="92" spans="1:25">
      <c r="B92" s="1" t="s">
        <v>3</v>
      </c>
      <c r="C92" s="1">
        <v>8.1</v>
      </c>
      <c r="D92" t="s">
        <v>104</v>
      </c>
      <c r="E92">
        <f t="shared" si="16"/>
        <v>27.630492800157541</v>
      </c>
      <c r="F92" s="5">
        <f t="shared" si="17"/>
        <v>7.6319175103583894E-2</v>
      </c>
      <c r="G92" s="8">
        <f t="shared" si="12"/>
        <v>7.6319175103583894E-2</v>
      </c>
      <c r="H92" s="8"/>
      <c r="I92" s="5">
        <f t="shared" si="13"/>
        <v>5.8246164884914993E-3</v>
      </c>
      <c r="J92" s="5"/>
      <c r="K92" s="5">
        <f t="shared" si="18"/>
        <v>0.169921875</v>
      </c>
      <c r="L92" s="5"/>
      <c r="M92" s="8">
        <f t="shared" si="19"/>
        <v>-0.92314507119325429</v>
      </c>
      <c r="N92" s="5"/>
      <c r="X92">
        <f t="shared" si="14"/>
        <v>0.169921875</v>
      </c>
      <c r="Y92" s="5">
        <f t="shared" si="15"/>
        <v>5.8246164884914993E-3</v>
      </c>
    </row>
    <row r="93" spans="1:25">
      <c r="B93" s="1" t="s">
        <v>4</v>
      </c>
      <c r="C93" s="1">
        <v>10.3</v>
      </c>
      <c r="D93" t="s">
        <v>105</v>
      </c>
      <c r="E93">
        <f t="shared" si="16"/>
        <v>52.997134827646612</v>
      </c>
      <c r="F93" s="5">
        <f t="shared" si="17"/>
        <v>0.14638528679721358</v>
      </c>
      <c r="G93" s="8">
        <f t="shared" si="12"/>
        <v>0.14638528679721355</v>
      </c>
      <c r="H93" s="8"/>
      <c r="I93" s="5">
        <f t="shared" si="13"/>
        <v>2.1428652190702464E-2</v>
      </c>
      <c r="J93" s="5"/>
      <c r="K93" s="5">
        <f t="shared" si="18"/>
        <v>0.171875</v>
      </c>
      <c r="L93" s="5"/>
      <c r="M93" s="8">
        <f t="shared" si="19"/>
        <v>-1.5017903682425549</v>
      </c>
      <c r="N93" s="5"/>
      <c r="X93">
        <f t="shared" si="14"/>
        <v>0.171875</v>
      </c>
      <c r="Y93" s="5">
        <f t="shared" si="15"/>
        <v>2.1428652190702464E-2</v>
      </c>
    </row>
    <row r="94" spans="1:25">
      <c r="B94" s="1" t="s">
        <v>5</v>
      </c>
      <c r="C94" s="1">
        <v>14.4</v>
      </c>
      <c r="D94" t="s">
        <v>106</v>
      </c>
      <c r="E94">
        <f t="shared" si="16"/>
        <v>43.475595845884669</v>
      </c>
      <c r="F94" s="5">
        <f t="shared" si="17"/>
        <v>0.12008550249512011</v>
      </c>
      <c r="G94" s="8">
        <f t="shared" si="12"/>
        <v>0.12008550249512011</v>
      </c>
      <c r="H94" s="8"/>
      <c r="I94" s="5">
        <f t="shared" si="13"/>
        <v>1.4420527909505498E-2</v>
      </c>
      <c r="J94" s="5"/>
      <c r="K94" s="5">
        <f t="shared" si="18"/>
        <v>0.173828125</v>
      </c>
      <c r="L94" s="5"/>
      <c r="M94" s="8">
        <f t="shared" si="19"/>
        <v>-2.054531041727647</v>
      </c>
      <c r="N94" s="5"/>
      <c r="X94">
        <f t="shared" si="14"/>
        <v>0.173828125</v>
      </c>
      <c r="Y94" s="5">
        <f t="shared" si="15"/>
        <v>1.4420527909505498E-2</v>
      </c>
    </row>
    <row r="95" spans="1:25">
      <c r="B95" s="1" t="s">
        <v>6</v>
      </c>
      <c r="C95" s="1">
        <v>16.899999999999999</v>
      </c>
      <c r="D95" t="s">
        <v>107</v>
      </c>
      <c r="E95">
        <f t="shared" si="16"/>
        <v>39.433427982467634</v>
      </c>
      <c r="F95" s="5">
        <f t="shared" si="17"/>
        <v>0.10892048567122743</v>
      </c>
      <c r="G95" s="8">
        <f t="shared" si="12"/>
        <v>0.10892048567122743</v>
      </c>
      <c r="H95" s="8"/>
      <c r="I95" s="5">
        <f t="shared" si="13"/>
        <v>1.1863672198856061E-2</v>
      </c>
      <c r="J95" s="5"/>
      <c r="K95" s="5">
        <f t="shared" si="18"/>
        <v>0.17578125</v>
      </c>
      <c r="L95" s="5"/>
      <c r="M95" s="8">
        <f t="shared" si="19"/>
        <v>-0.31737749491006056</v>
      </c>
      <c r="N95" s="5"/>
      <c r="X95">
        <f t="shared" si="14"/>
        <v>0.17578125</v>
      </c>
      <c r="Y95" s="5">
        <f t="shared" si="15"/>
        <v>1.1863672198856061E-2</v>
      </c>
    </row>
    <row r="96" spans="1:25">
      <c r="B96" s="1" t="s">
        <v>7</v>
      </c>
      <c r="C96" s="1">
        <v>17.399999999999999</v>
      </c>
      <c r="D96" t="s">
        <v>108</v>
      </c>
      <c r="E96">
        <f t="shared" si="16"/>
        <v>59.178400561522643</v>
      </c>
      <c r="F96" s="5">
        <f t="shared" si="17"/>
        <v>0.16345878256572835</v>
      </c>
      <c r="G96" s="8">
        <f t="shared" si="12"/>
        <v>0.16345878256572835</v>
      </c>
      <c r="H96" s="8"/>
      <c r="I96" s="5">
        <f t="shared" si="13"/>
        <v>2.6718773597870057E-2</v>
      </c>
      <c r="J96" s="5"/>
      <c r="K96" s="5">
        <f t="shared" si="18"/>
        <v>0.177734375</v>
      </c>
      <c r="L96" s="5"/>
      <c r="M96" s="8">
        <f t="shared" si="19"/>
        <v>0.61841030103950601</v>
      </c>
      <c r="N96" s="5"/>
      <c r="X96">
        <f t="shared" si="14"/>
        <v>0.177734375</v>
      </c>
      <c r="Y96" s="5">
        <f t="shared" si="15"/>
        <v>2.6718773597870057E-2</v>
      </c>
    </row>
    <row r="97" spans="1:25">
      <c r="B97" s="1" t="s">
        <v>8</v>
      </c>
      <c r="C97" s="1">
        <v>13.1</v>
      </c>
      <c r="D97" t="s">
        <v>109</v>
      </c>
      <c r="E97">
        <f t="shared" si="16"/>
        <v>30.023966967115047</v>
      </c>
      <c r="F97" s="5">
        <f t="shared" si="17"/>
        <v>8.2930275939718565E-2</v>
      </c>
      <c r="G97" s="8">
        <f t="shared" si="12"/>
        <v>8.2930275939718578E-2</v>
      </c>
      <c r="H97" s="8"/>
      <c r="I97" s="5">
        <f t="shared" si="13"/>
        <v>6.8774306674378657E-3</v>
      </c>
      <c r="J97" s="5"/>
      <c r="K97" s="5">
        <f t="shared" si="18"/>
        <v>0.1796875</v>
      </c>
      <c r="L97" s="5"/>
      <c r="M97" s="8">
        <f t="shared" si="19"/>
        <v>-0.42403027481169586</v>
      </c>
      <c r="N97" s="5"/>
      <c r="X97">
        <f t="shared" si="14"/>
        <v>0.1796875</v>
      </c>
      <c r="Y97" s="5">
        <f t="shared" si="15"/>
        <v>6.8774306674378657E-3</v>
      </c>
    </row>
    <row r="98" spans="1:25">
      <c r="B98" s="1" t="s">
        <v>9</v>
      </c>
      <c r="C98" s="1">
        <v>10.5</v>
      </c>
      <c r="D98" t="s">
        <v>110</v>
      </c>
      <c r="E98">
        <f t="shared" si="16"/>
        <v>9.1314738931628128</v>
      </c>
      <c r="F98" s="5">
        <f t="shared" si="17"/>
        <v>2.5222371531575583E-2</v>
      </c>
      <c r="G98" s="8">
        <f t="shared" si="12"/>
        <v>2.5222371531575586E-2</v>
      </c>
      <c r="H98" s="8"/>
      <c r="I98" s="5">
        <f t="shared" si="13"/>
        <v>6.3616802567683457E-4</v>
      </c>
      <c r="J98" s="5"/>
      <c r="K98" s="5">
        <f t="shared" si="18"/>
        <v>0.181640625</v>
      </c>
      <c r="L98" s="5"/>
      <c r="M98" s="8">
        <f t="shared" si="19"/>
        <v>2.3442434302039548</v>
      </c>
      <c r="N98" s="5"/>
      <c r="X98">
        <f t="shared" si="14"/>
        <v>0.181640625</v>
      </c>
      <c r="Y98" s="5">
        <f t="shared" si="15"/>
        <v>6.3616802567683457E-4</v>
      </c>
    </row>
    <row r="99" spans="1:25">
      <c r="B99" s="1" t="s">
        <v>10</v>
      </c>
      <c r="C99" s="1">
        <v>7.4</v>
      </c>
      <c r="D99" t="s">
        <v>111</v>
      </c>
      <c r="E99">
        <f t="shared" si="16"/>
        <v>40.142021691665832</v>
      </c>
      <c r="F99" s="5">
        <f t="shared" si="17"/>
        <v>0.11087771776841561</v>
      </c>
      <c r="G99" s="8">
        <f t="shared" si="12"/>
        <v>0.11087771776841561</v>
      </c>
      <c r="H99" s="8"/>
      <c r="I99" s="5">
        <f t="shared" si="13"/>
        <v>1.2293868297532427E-2</v>
      </c>
      <c r="J99" s="5"/>
      <c r="K99" s="5">
        <f t="shared" si="18"/>
        <v>0.18359375</v>
      </c>
      <c r="L99" s="5"/>
      <c r="M99" s="8">
        <f t="shared" si="19"/>
        <v>-2.3047189446945051</v>
      </c>
      <c r="N99" s="5"/>
      <c r="X99">
        <f t="shared" si="14"/>
        <v>0.18359375</v>
      </c>
      <c r="Y99" s="5">
        <f t="shared" si="15"/>
        <v>1.2293868297532427E-2</v>
      </c>
    </row>
    <row r="100" spans="1:25">
      <c r="B100" s="1" t="s">
        <v>11</v>
      </c>
      <c r="C100" s="1">
        <v>4.8</v>
      </c>
      <c r="D100" t="s">
        <v>112</v>
      </c>
      <c r="E100">
        <f t="shared" si="16"/>
        <v>13.121993003680389</v>
      </c>
      <c r="F100" s="5">
        <f t="shared" si="17"/>
        <v>3.6244727482753272E-2</v>
      </c>
      <c r="G100" s="8">
        <f t="shared" si="12"/>
        <v>3.6244727482753272E-2</v>
      </c>
      <c r="H100" s="8"/>
      <c r="I100" s="5">
        <f t="shared" si="13"/>
        <v>1.3136802702990503E-3</v>
      </c>
      <c r="J100" s="5"/>
      <c r="K100" s="5">
        <f t="shared" si="18"/>
        <v>0.185546875</v>
      </c>
      <c r="L100" s="5"/>
      <c r="M100" s="8">
        <f t="shared" si="19"/>
        <v>5.1120342983727897E-2</v>
      </c>
      <c r="N100" s="5"/>
      <c r="X100">
        <f t="shared" si="14"/>
        <v>0.185546875</v>
      </c>
      <c r="Y100" s="5">
        <f t="shared" si="15"/>
        <v>1.3136802702990503E-3</v>
      </c>
    </row>
    <row r="101" spans="1:25">
      <c r="A101">
        <v>1985</v>
      </c>
      <c r="B101" s="1" t="s">
        <v>0</v>
      </c>
      <c r="C101" s="1">
        <v>1.1000000000000001</v>
      </c>
      <c r="D101" t="s">
        <v>113</v>
      </c>
      <c r="E101">
        <f t="shared" si="16"/>
        <v>20.302795962536418</v>
      </c>
      <c r="F101" s="5">
        <f t="shared" si="17"/>
        <v>5.6079080867798281E-2</v>
      </c>
      <c r="G101" s="8">
        <f t="shared" si="12"/>
        <v>5.6079080867798274E-2</v>
      </c>
      <c r="H101" s="8"/>
      <c r="I101" s="5">
        <f t="shared" si="13"/>
        <v>3.1448633109770583E-3</v>
      </c>
      <c r="J101" s="5"/>
      <c r="K101" s="5">
        <f t="shared" si="18"/>
        <v>0.1875</v>
      </c>
      <c r="L101" s="5"/>
      <c r="M101" s="8">
        <f t="shared" si="19"/>
        <v>0.90353649124846247</v>
      </c>
      <c r="N101" s="5"/>
      <c r="X101">
        <f t="shared" si="14"/>
        <v>0.1875</v>
      </c>
      <c r="Y101" s="5">
        <f t="shared" si="15"/>
        <v>3.1448633109770583E-3</v>
      </c>
    </row>
    <row r="102" spans="1:25">
      <c r="B102" s="1" t="s">
        <v>1</v>
      </c>
      <c r="C102" s="1">
        <v>2.2999999999999998</v>
      </c>
      <c r="D102" t="s">
        <v>114</v>
      </c>
      <c r="E102">
        <f t="shared" si="16"/>
        <v>20.151705332535297</v>
      </c>
      <c r="F102" s="5">
        <f t="shared" si="17"/>
        <v>5.5661748019956325E-2</v>
      </c>
      <c r="G102" s="8">
        <f t="shared" si="12"/>
        <v>5.5661748019956325E-2</v>
      </c>
      <c r="H102" s="8"/>
      <c r="I102" s="5">
        <f t="shared" si="13"/>
        <v>3.098230192637112E-3</v>
      </c>
      <c r="J102" s="5"/>
      <c r="K102" s="5">
        <f t="shared" si="18"/>
        <v>0.189453125</v>
      </c>
      <c r="L102" s="5"/>
      <c r="M102" s="8">
        <f t="shared" si="19"/>
        <v>-0.42605716197935611</v>
      </c>
      <c r="N102" s="5"/>
      <c r="X102">
        <f t="shared" si="14"/>
        <v>0.189453125</v>
      </c>
      <c r="Y102" s="5">
        <f t="shared" si="15"/>
        <v>3.098230192637112E-3</v>
      </c>
    </row>
    <row r="103" spans="1:25">
      <c r="B103" s="1" t="s">
        <v>2</v>
      </c>
      <c r="C103" s="1">
        <v>4.5</v>
      </c>
      <c r="D103" t="s">
        <v>115</v>
      </c>
      <c r="E103">
        <f t="shared" si="16"/>
        <v>15.119078736172904</v>
      </c>
      <c r="F103" s="5">
        <f t="shared" si="17"/>
        <v>4.1760949607973427E-2</v>
      </c>
      <c r="G103" s="8">
        <f t="shared" si="12"/>
        <v>4.1760949607973434E-2</v>
      </c>
      <c r="H103" s="8"/>
      <c r="I103" s="5">
        <f t="shared" si="13"/>
        <v>1.7439769121596965E-3</v>
      </c>
      <c r="J103" s="5"/>
      <c r="K103" s="5">
        <f t="shared" si="18"/>
        <v>0.19140625</v>
      </c>
      <c r="L103" s="5"/>
      <c r="M103" s="8">
        <f t="shared" si="19"/>
        <v>-1.5608463004072473</v>
      </c>
      <c r="N103" s="5"/>
      <c r="X103">
        <f t="shared" si="14"/>
        <v>0.19140625</v>
      </c>
      <c r="Y103" s="5">
        <f t="shared" si="15"/>
        <v>1.7439769121596965E-3</v>
      </c>
    </row>
    <row r="104" spans="1:25">
      <c r="B104" s="1" t="s">
        <v>3</v>
      </c>
      <c r="C104" s="1">
        <v>7.7</v>
      </c>
      <c r="D104" t="s">
        <v>116</v>
      </c>
      <c r="E104">
        <f t="shared" si="16"/>
        <v>27.394334704547884</v>
      </c>
      <c r="F104" s="5">
        <f t="shared" si="17"/>
        <v>7.5666874358124164E-2</v>
      </c>
      <c r="G104" s="8">
        <f t="shared" si="12"/>
        <v>7.5666874358124164E-2</v>
      </c>
      <c r="H104" s="8"/>
      <c r="I104" s="5">
        <f t="shared" si="13"/>
        <v>5.7254758751281477E-3</v>
      </c>
      <c r="J104" s="5"/>
      <c r="K104" s="5">
        <f t="shared" si="18"/>
        <v>0.193359375</v>
      </c>
      <c r="L104" s="5"/>
      <c r="M104" s="8">
        <f t="shared" si="19"/>
        <v>-0.30358278946781875</v>
      </c>
      <c r="N104" s="5"/>
      <c r="X104">
        <f t="shared" si="14"/>
        <v>0.193359375</v>
      </c>
      <c r="Y104" s="5">
        <f t="shared" si="15"/>
        <v>5.7254758751281477E-3</v>
      </c>
    </row>
    <row r="105" spans="1:25">
      <c r="B105" s="1" t="s">
        <v>4</v>
      </c>
      <c r="C105" s="1">
        <v>12.4</v>
      </c>
      <c r="D105" t="s">
        <v>117</v>
      </c>
      <c r="E105">
        <f t="shared" si="16"/>
        <v>31.862928437284083</v>
      </c>
      <c r="F105" s="5">
        <f t="shared" si="17"/>
        <v>8.8009737369004928E-2</v>
      </c>
      <c r="G105" s="8">
        <f t="shared" si="12"/>
        <v>8.8009737369004928E-2</v>
      </c>
      <c r="H105" s="8"/>
      <c r="I105" s="5">
        <f t="shared" si="13"/>
        <v>7.7457138717612227E-3</v>
      </c>
      <c r="J105" s="5"/>
      <c r="K105" s="5">
        <f t="shared" si="18"/>
        <v>0.1953125</v>
      </c>
      <c r="L105" s="5"/>
      <c r="M105" s="8">
        <f t="shared" si="19"/>
        <v>2.2474409007134191</v>
      </c>
      <c r="N105" s="5"/>
      <c r="X105">
        <f t="shared" si="14"/>
        <v>0.1953125</v>
      </c>
      <c r="Y105" s="5">
        <f t="shared" si="15"/>
        <v>7.7457138717612227E-3</v>
      </c>
    </row>
    <row r="106" spans="1:25">
      <c r="B106" s="1" t="s">
        <v>5</v>
      </c>
      <c r="C106" s="1">
        <v>12.2</v>
      </c>
      <c r="D106" t="s">
        <v>118</v>
      </c>
      <c r="E106">
        <f t="shared" si="16"/>
        <v>26.842481366488013</v>
      </c>
      <c r="F106" s="5">
        <f t="shared" si="17"/>
        <v>7.4142580461395394E-2</v>
      </c>
      <c r="G106" s="8">
        <f t="shared" si="12"/>
        <v>7.4142580461395394E-2</v>
      </c>
      <c r="H106" s="8"/>
      <c r="I106" s="5">
        <f t="shared" si="13"/>
        <v>5.4971222374744898E-3</v>
      </c>
      <c r="J106" s="5"/>
      <c r="K106" s="5">
        <f t="shared" si="18"/>
        <v>0.197265625</v>
      </c>
      <c r="L106" s="5"/>
      <c r="M106" s="8">
        <f t="shared" si="19"/>
        <v>-1.6486143471585057</v>
      </c>
      <c r="N106" s="5"/>
      <c r="X106">
        <f t="shared" si="14"/>
        <v>0.197265625</v>
      </c>
      <c r="Y106" s="5">
        <f t="shared" si="15"/>
        <v>5.4971222374744898E-3</v>
      </c>
    </row>
    <row r="107" spans="1:25">
      <c r="B107" s="1" t="s">
        <v>6</v>
      </c>
      <c r="C107" s="1">
        <v>16</v>
      </c>
      <c r="D107" t="s">
        <v>119</v>
      </c>
      <c r="E107">
        <f t="shared" si="16"/>
        <v>13.655429779541274</v>
      </c>
      <c r="F107" s="5">
        <f t="shared" si="17"/>
        <v>3.7718152332540458E-2</v>
      </c>
      <c r="G107" s="8">
        <f t="shared" si="12"/>
        <v>3.7718152332540458E-2</v>
      </c>
      <c r="H107" s="8"/>
      <c r="I107" s="5">
        <f t="shared" si="13"/>
        <v>1.4226590153807272E-3</v>
      </c>
      <c r="J107" s="5"/>
      <c r="K107" s="5">
        <f t="shared" si="18"/>
        <v>0.19921875</v>
      </c>
      <c r="L107" s="5"/>
      <c r="M107" s="8">
        <f t="shared" si="19"/>
        <v>-2.047163857095688</v>
      </c>
      <c r="N107" s="5"/>
      <c r="X107">
        <f t="shared" si="14"/>
        <v>0.19921875</v>
      </c>
      <c r="Y107" s="5">
        <f t="shared" si="15"/>
        <v>1.4226590153807272E-3</v>
      </c>
    </row>
    <row r="108" spans="1:25">
      <c r="B108" s="1" t="s">
        <v>7</v>
      </c>
      <c r="C108" s="1">
        <v>14.3</v>
      </c>
      <c r="D108" t="s">
        <v>120</v>
      </c>
      <c r="E108">
        <f t="shared" si="16"/>
        <v>29.44746031668123</v>
      </c>
      <c r="F108" s="5">
        <f t="shared" si="17"/>
        <v>8.1337886244715066E-2</v>
      </c>
      <c r="G108" s="8">
        <f t="shared" si="12"/>
        <v>8.1337886244715066E-2</v>
      </c>
      <c r="H108" s="8"/>
      <c r="I108" s="5">
        <f t="shared" si="13"/>
        <v>6.6158517387582081E-3</v>
      </c>
      <c r="J108" s="5"/>
      <c r="K108" s="5">
        <f t="shared" si="18"/>
        <v>0.201171875</v>
      </c>
      <c r="L108" s="5"/>
      <c r="M108" s="8">
        <f t="shared" si="19"/>
        <v>-0.20408810737389163</v>
      </c>
      <c r="N108" s="5"/>
      <c r="X108">
        <f t="shared" si="14"/>
        <v>0.201171875</v>
      </c>
      <c r="Y108" s="5">
        <f t="shared" si="15"/>
        <v>6.6158517387582081E-3</v>
      </c>
    </row>
    <row r="109" spans="1:25">
      <c r="B109" s="1" t="s">
        <v>8</v>
      </c>
      <c r="C109" s="1">
        <v>14.3</v>
      </c>
      <c r="D109" t="s">
        <v>121</v>
      </c>
      <c r="E109">
        <f t="shared" si="16"/>
        <v>23.030119252785472</v>
      </c>
      <c r="F109" s="5">
        <f t="shared" si="17"/>
        <v>6.3612318340544816E-2</v>
      </c>
      <c r="G109" s="8">
        <f t="shared" si="12"/>
        <v>6.3612318340544816E-2</v>
      </c>
      <c r="H109" s="8"/>
      <c r="I109" s="5">
        <f t="shared" si="13"/>
        <v>4.0465270446588143E-3</v>
      </c>
      <c r="J109" s="5"/>
      <c r="K109" s="5">
        <f t="shared" si="18"/>
        <v>0.203125</v>
      </c>
      <c r="L109" s="5"/>
      <c r="M109" s="8">
        <f t="shared" si="19"/>
        <v>-0.1722467394230392</v>
      </c>
      <c r="N109" s="5"/>
      <c r="X109">
        <f t="shared" si="14"/>
        <v>0.203125</v>
      </c>
      <c r="Y109" s="5">
        <f t="shared" si="15"/>
        <v>4.0465270446588143E-3</v>
      </c>
    </row>
    <row r="110" spans="1:25">
      <c r="B110" s="1" t="s">
        <v>9</v>
      </c>
      <c r="C110" s="1">
        <v>11.2</v>
      </c>
      <c r="D110" t="s">
        <v>122</v>
      </c>
      <c r="E110">
        <f t="shared" si="16"/>
        <v>11.342552991105292</v>
      </c>
      <c r="F110" s="5">
        <f t="shared" si="17"/>
        <v>3.1329672406165271E-2</v>
      </c>
      <c r="G110" s="8">
        <f t="shared" si="12"/>
        <v>3.1329672406165271E-2</v>
      </c>
      <c r="H110" s="8"/>
      <c r="I110" s="5">
        <f t="shared" si="13"/>
        <v>9.8154837307763351E-4</v>
      </c>
      <c r="J110" s="5"/>
      <c r="K110" s="5">
        <f t="shared" si="18"/>
        <v>0.205078125</v>
      </c>
      <c r="L110" s="5"/>
      <c r="M110" s="8">
        <f t="shared" si="19"/>
        <v>-5.7371817883634324E-2</v>
      </c>
      <c r="N110" s="5"/>
      <c r="X110">
        <f t="shared" si="14"/>
        <v>0.205078125</v>
      </c>
      <c r="Y110" s="5">
        <f t="shared" si="15"/>
        <v>9.8154837307763351E-4</v>
      </c>
    </row>
    <row r="111" spans="1:25">
      <c r="B111" s="1" t="s">
        <v>10</v>
      </c>
      <c r="C111" s="1">
        <v>3.6</v>
      </c>
      <c r="D111" t="s">
        <v>123</v>
      </c>
      <c r="E111">
        <f t="shared" si="16"/>
        <v>43.982766780661919</v>
      </c>
      <c r="F111" s="5">
        <f t="shared" si="17"/>
        <v>0.1214863775232518</v>
      </c>
      <c r="G111" s="8">
        <f t="shared" si="12"/>
        <v>0.12148637752325178</v>
      </c>
      <c r="H111" s="8"/>
      <c r="I111" s="5">
        <f t="shared" si="13"/>
        <v>1.4758939923722056E-2</v>
      </c>
      <c r="J111" s="5"/>
      <c r="K111" s="5">
        <f t="shared" si="18"/>
        <v>0.20703125</v>
      </c>
      <c r="L111" s="5"/>
      <c r="M111" s="8">
        <f t="shared" si="19"/>
        <v>-2.0179444206176171</v>
      </c>
      <c r="N111" s="5"/>
      <c r="X111">
        <f t="shared" si="14"/>
        <v>0.20703125</v>
      </c>
      <c r="Y111" s="5">
        <f t="shared" si="15"/>
        <v>1.4758939923722056E-2</v>
      </c>
    </row>
    <row r="112" spans="1:25">
      <c r="B112" s="1" t="s">
        <v>11</v>
      </c>
      <c r="C112" s="1">
        <v>5.8</v>
      </c>
      <c r="D112" t="s">
        <v>124</v>
      </c>
      <c r="E112">
        <f t="shared" si="16"/>
        <v>39.795147098625797</v>
      </c>
      <c r="F112" s="5">
        <f t="shared" si="17"/>
        <v>0.10991960301466588</v>
      </c>
      <c r="G112" s="8">
        <f t="shared" si="12"/>
        <v>0.10991960301466588</v>
      </c>
      <c r="H112" s="8"/>
      <c r="I112" s="5">
        <f t="shared" si="13"/>
        <v>1.2082319126901745E-2</v>
      </c>
      <c r="J112" s="5"/>
      <c r="K112" s="5">
        <f t="shared" si="18"/>
        <v>0.208984375</v>
      </c>
      <c r="L112" s="5"/>
      <c r="M112" s="8">
        <f t="shared" si="19"/>
        <v>-0.63754459459567114</v>
      </c>
      <c r="N112" s="5"/>
      <c r="X112">
        <f t="shared" si="14"/>
        <v>0.208984375</v>
      </c>
      <c r="Y112" s="5">
        <f t="shared" si="15"/>
        <v>1.2082319126901745E-2</v>
      </c>
    </row>
    <row r="113" spans="1:25">
      <c r="A113">
        <v>1986</v>
      </c>
      <c r="B113" s="1" t="s">
        <v>0</v>
      </c>
      <c r="C113" s="1">
        <v>2.6</v>
      </c>
      <c r="D113" t="s">
        <v>125</v>
      </c>
      <c r="E113">
        <f t="shared" si="16"/>
        <v>15.165154428604627</v>
      </c>
      <c r="F113" s="5">
        <f t="shared" si="17"/>
        <v>4.1888216930498184E-2</v>
      </c>
      <c r="G113" s="8">
        <f t="shared" si="12"/>
        <v>4.1888216930498184E-2</v>
      </c>
      <c r="H113" s="8"/>
      <c r="I113" s="5">
        <f t="shared" si="13"/>
        <v>1.7546227176164747E-3</v>
      </c>
      <c r="J113" s="5"/>
      <c r="K113" s="5">
        <f t="shared" si="18"/>
        <v>0.2109375</v>
      </c>
      <c r="L113" s="5"/>
      <c r="M113" s="8">
        <f t="shared" si="19"/>
        <v>-0.38385432687289728</v>
      </c>
      <c r="N113" s="5"/>
      <c r="X113">
        <f t="shared" si="14"/>
        <v>0.2109375</v>
      </c>
      <c r="Y113" s="5">
        <f t="shared" si="15"/>
        <v>1.7546227176164747E-3</v>
      </c>
    </row>
    <row r="114" spans="1:25">
      <c r="B114" s="1" t="s">
        <v>1</v>
      </c>
      <c r="C114" s="1">
        <v>-1.5</v>
      </c>
      <c r="D114" t="s">
        <v>126</v>
      </c>
      <c r="E114">
        <f t="shared" si="16"/>
        <v>23.960125707875889</v>
      </c>
      <c r="F114" s="5">
        <f t="shared" si="17"/>
        <v>6.6181122523910813E-2</v>
      </c>
      <c r="G114" s="8">
        <f t="shared" si="12"/>
        <v>6.6181122523910813E-2</v>
      </c>
      <c r="H114" s="8"/>
      <c r="I114" s="5">
        <f t="shared" si="13"/>
        <v>4.3799409785248954E-3</v>
      </c>
      <c r="J114" s="5"/>
      <c r="K114" s="5">
        <f t="shared" si="18"/>
        <v>0.212890625</v>
      </c>
      <c r="L114" s="5"/>
      <c r="M114" s="8">
        <f t="shared" si="19"/>
        <v>-1.9332692174617621</v>
      </c>
      <c r="N114" s="5"/>
      <c r="X114">
        <f t="shared" si="14"/>
        <v>0.212890625</v>
      </c>
      <c r="Y114" s="5">
        <f t="shared" si="15"/>
        <v>4.3799409785248954E-3</v>
      </c>
    </row>
    <row r="115" spans="1:25">
      <c r="B115" s="1" t="s">
        <v>2</v>
      </c>
      <c r="C115" s="1">
        <v>4.7</v>
      </c>
      <c r="D115" t="s">
        <v>127</v>
      </c>
      <c r="E115">
        <f t="shared" si="16"/>
        <v>17.820338793320431</v>
      </c>
      <c r="F115" s="5">
        <f t="shared" si="17"/>
        <v>4.9222196889838185E-2</v>
      </c>
      <c r="G115" s="8">
        <f t="shared" si="12"/>
        <v>4.9222196889838185E-2</v>
      </c>
      <c r="H115" s="8"/>
      <c r="I115" s="5">
        <f t="shared" si="13"/>
        <v>2.4228246666619961E-3</v>
      </c>
      <c r="J115" s="5"/>
      <c r="K115" s="5">
        <f t="shared" si="18"/>
        <v>0.21484375</v>
      </c>
      <c r="L115" s="5"/>
      <c r="M115" s="8">
        <f t="shared" si="19"/>
        <v>-0.52517959100108869</v>
      </c>
      <c r="N115" s="5"/>
      <c r="X115">
        <f t="shared" si="14"/>
        <v>0.21484375</v>
      </c>
      <c r="Y115" s="5">
        <f t="shared" si="15"/>
        <v>2.4228246666619961E-3</v>
      </c>
    </row>
    <row r="116" spans="1:25">
      <c r="B116" s="1" t="s">
        <v>3</v>
      </c>
      <c r="C116" s="1">
        <v>5.5</v>
      </c>
      <c r="D116" t="s">
        <v>128</v>
      </c>
      <c r="E116">
        <f t="shared" si="16"/>
        <v>42.517690608080031</v>
      </c>
      <c r="F116" s="5">
        <f t="shared" si="17"/>
        <v>0.11743963808345693</v>
      </c>
      <c r="G116" s="8">
        <f t="shared" si="12"/>
        <v>0.11743963808345693</v>
      </c>
      <c r="H116" s="8"/>
      <c r="I116" s="5">
        <f t="shared" si="13"/>
        <v>1.3792068593173348E-2</v>
      </c>
      <c r="J116" s="5"/>
      <c r="K116" s="5">
        <f t="shared" si="18"/>
        <v>0.216796875</v>
      </c>
      <c r="L116" s="5"/>
      <c r="M116" s="8">
        <f t="shared" si="19"/>
        <v>-1.5927189879511015</v>
      </c>
      <c r="N116" s="5"/>
      <c r="X116">
        <f t="shared" si="14"/>
        <v>0.216796875</v>
      </c>
      <c r="Y116" s="5">
        <f t="shared" si="15"/>
        <v>1.3792068593173348E-2</v>
      </c>
    </row>
    <row r="117" spans="1:25">
      <c r="B117" s="1" t="s">
        <v>4</v>
      </c>
      <c r="C117" s="1">
        <v>11.2</v>
      </c>
      <c r="D117" t="s">
        <v>129</v>
      </c>
      <c r="E117">
        <f t="shared" si="16"/>
        <v>21.697724884828055</v>
      </c>
      <c r="F117" s="5">
        <f t="shared" si="17"/>
        <v>5.9932064071804764E-2</v>
      </c>
      <c r="G117" s="8">
        <f t="shared" si="12"/>
        <v>5.9932064071804764E-2</v>
      </c>
      <c r="H117" s="8"/>
      <c r="I117" s="5">
        <f t="shared" si="13"/>
        <v>3.5918523039069113E-3</v>
      </c>
      <c r="J117" s="5"/>
      <c r="K117" s="5">
        <f t="shared" si="18"/>
        <v>0.21875</v>
      </c>
      <c r="L117" s="5"/>
      <c r="M117" s="8">
        <f t="shared" si="19"/>
        <v>-1.0216163226428141</v>
      </c>
      <c r="N117" s="5"/>
      <c r="X117">
        <f t="shared" si="14"/>
        <v>0.21875</v>
      </c>
      <c r="Y117" s="5">
        <f t="shared" si="15"/>
        <v>3.5918523039069113E-3</v>
      </c>
    </row>
    <row r="118" spans="1:25">
      <c r="B118" s="1" t="s">
        <v>5</v>
      </c>
      <c r="C118" s="1">
        <v>14.6</v>
      </c>
      <c r="D118" t="s">
        <v>130</v>
      </c>
      <c r="E118">
        <f t="shared" si="16"/>
        <v>6.0259994717677881</v>
      </c>
      <c r="F118" s="5">
        <f t="shared" si="17"/>
        <v>1.6644629257474831E-2</v>
      </c>
      <c r="G118" s="8">
        <f t="shared" si="12"/>
        <v>1.6644629257474834E-2</v>
      </c>
      <c r="H118" s="8"/>
      <c r="I118" s="5">
        <f t="shared" si="13"/>
        <v>2.7704368311878727E-4</v>
      </c>
      <c r="J118" s="5"/>
      <c r="K118" s="5">
        <f t="shared" si="18"/>
        <v>0.220703125</v>
      </c>
      <c r="L118" s="5"/>
      <c r="M118" s="8">
        <f t="shared" si="19"/>
        <v>-0.29163410383359734</v>
      </c>
      <c r="N118" s="5"/>
      <c r="X118">
        <f t="shared" si="14"/>
        <v>0.220703125</v>
      </c>
      <c r="Y118" s="5">
        <f t="shared" si="15"/>
        <v>2.7704368311878727E-4</v>
      </c>
    </row>
    <row r="119" spans="1:25">
      <c r="B119" s="1" t="s">
        <v>6</v>
      </c>
      <c r="C119" s="1">
        <v>15.7</v>
      </c>
      <c r="D119" t="s">
        <v>131</v>
      </c>
      <c r="E119">
        <f t="shared" si="16"/>
        <v>30.039906302842642</v>
      </c>
      <c r="F119" s="5">
        <f t="shared" si="17"/>
        <v>8.2974302550580248E-2</v>
      </c>
      <c r="G119" s="8">
        <f t="shared" si="12"/>
        <v>8.2974302550580234E-2</v>
      </c>
      <c r="H119" s="8"/>
      <c r="I119" s="5">
        <f t="shared" si="13"/>
        <v>6.8847348837552252E-3</v>
      </c>
      <c r="J119" s="5"/>
      <c r="K119" s="5">
        <f t="shared" si="18"/>
        <v>0.22265625</v>
      </c>
      <c r="L119" s="5"/>
      <c r="M119" s="8">
        <f t="shared" si="19"/>
        <v>1.0475156663228509</v>
      </c>
      <c r="N119" s="5"/>
      <c r="X119">
        <f t="shared" si="14"/>
        <v>0.22265625</v>
      </c>
      <c r="Y119" s="5">
        <f t="shared" si="15"/>
        <v>6.8847348837552252E-3</v>
      </c>
    </row>
    <row r="120" spans="1:25">
      <c r="B120" s="1" t="s">
        <v>7</v>
      </c>
      <c r="C120" s="1">
        <v>13.4</v>
      </c>
      <c r="D120" t="s">
        <v>132</v>
      </c>
      <c r="E120">
        <f t="shared" si="16"/>
        <v>39.104238568697383</v>
      </c>
      <c r="F120" s="5">
        <f t="shared" si="17"/>
        <v>0.10801121978540021</v>
      </c>
      <c r="G120" s="8">
        <f t="shared" si="12"/>
        <v>0.10801121978540021</v>
      </c>
      <c r="H120" s="8"/>
      <c r="I120" s="5">
        <f t="shared" si="13"/>
        <v>1.166642359953003E-2</v>
      </c>
      <c r="J120" s="5"/>
      <c r="K120" s="5">
        <f t="shared" si="18"/>
        <v>0.224609375</v>
      </c>
      <c r="L120" s="5"/>
      <c r="M120" s="8">
        <f t="shared" si="19"/>
        <v>-1.1568553423955918</v>
      </c>
      <c r="N120" s="5"/>
      <c r="X120">
        <f t="shared" si="14"/>
        <v>0.224609375</v>
      </c>
      <c r="Y120" s="5">
        <f t="shared" si="15"/>
        <v>1.166642359953003E-2</v>
      </c>
    </row>
    <row r="121" spans="1:25">
      <c r="B121" s="1" t="s">
        <v>8</v>
      </c>
      <c r="C121" s="1">
        <v>12.2</v>
      </c>
      <c r="D121" t="s">
        <v>133</v>
      </c>
      <c r="E121">
        <f t="shared" si="16"/>
        <v>59.588794745623225</v>
      </c>
      <c r="F121" s="5">
        <f t="shared" si="17"/>
        <v>0.16459234706001366</v>
      </c>
      <c r="G121" s="8">
        <f t="shared" si="12"/>
        <v>0.16459234706001363</v>
      </c>
      <c r="H121" s="8"/>
      <c r="I121" s="5">
        <f t="shared" si="13"/>
        <v>2.7090640710723979E-2</v>
      </c>
      <c r="J121" s="5"/>
      <c r="K121" s="5">
        <f t="shared" si="18"/>
        <v>0.2265625</v>
      </c>
      <c r="L121" s="5"/>
      <c r="M121" s="8">
        <f t="shared" si="19"/>
        <v>-0.52621898227518371</v>
      </c>
      <c r="N121" s="5"/>
      <c r="X121">
        <f t="shared" si="14"/>
        <v>0.2265625</v>
      </c>
      <c r="Y121" s="5">
        <f t="shared" si="15"/>
        <v>2.7090640710723979E-2</v>
      </c>
    </row>
    <row r="122" spans="1:25">
      <c r="B122" s="1" t="s">
        <v>9</v>
      </c>
      <c r="C122" s="1">
        <v>10.9</v>
      </c>
      <c r="D122" t="s">
        <v>134</v>
      </c>
      <c r="E122">
        <f t="shared" si="16"/>
        <v>46.126026000968373</v>
      </c>
      <c r="F122" s="5">
        <f t="shared" si="17"/>
        <v>0.12740635068153025</v>
      </c>
      <c r="G122" s="8">
        <f t="shared" si="12"/>
        <v>0.12740635068153028</v>
      </c>
      <c r="H122" s="8"/>
      <c r="I122" s="5">
        <f t="shared" si="13"/>
        <v>1.623237819398507E-2</v>
      </c>
      <c r="J122" s="5"/>
      <c r="K122" s="5">
        <f t="shared" si="18"/>
        <v>0.228515625</v>
      </c>
      <c r="L122" s="5"/>
      <c r="M122" s="8">
        <f t="shared" si="19"/>
        <v>0.63262686540186497</v>
      </c>
      <c r="N122" s="5"/>
      <c r="X122">
        <f t="shared" si="14"/>
        <v>0.228515625</v>
      </c>
      <c r="Y122" s="5">
        <f t="shared" si="15"/>
        <v>1.623237819398507E-2</v>
      </c>
    </row>
    <row r="123" spans="1:25">
      <c r="B123" s="1" t="s">
        <v>10</v>
      </c>
      <c r="C123" s="1">
        <v>5.9</v>
      </c>
      <c r="D123" t="s">
        <v>135</v>
      </c>
      <c r="E123">
        <f t="shared" si="16"/>
        <v>20.486977455083682</v>
      </c>
      <c r="F123" s="5">
        <f t="shared" si="17"/>
        <v>5.6587815173849962E-2</v>
      </c>
      <c r="G123" s="8">
        <f t="shared" si="12"/>
        <v>5.6587815173849962E-2</v>
      </c>
      <c r="H123" s="8"/>
      <c r="I123" s="5">
        <f t="shared" si="13"/>
        <v>3.2021808261498042E-3</v>
      </c>
      <c r="J123" s="5"/>
      <c r="K123" s="5">
        <f t="shared" si="18"/>
        <v>0.23046875</v>
      </c>
      <c r="L123" s="5"/>
      <c r="M123" s="8">
        <f t="shared" si="19"/>
        <v>-1.2849001732688949</v>
      </c>
      <c r="N123" s="5"/>
      <c r="X123">
        <f t="shared" si="14"/>
        <v>0.23046875</v>
      </c>
      <c r="Y123" s="5">
        <f t="shared" si="15"/>
        <v>3.2021808261498042E-3</v>
      </c>
    </row>
    <row r="124" spans="1:25">
      <c r="B124" s="1" t="s">
        <v>11</v>
      </c>
      <c r="C124" s="1">
        <v>4.5</v>
      </c>
      <c r="D124" t="s">
        <v>136</v>
      </c>
      <c r="E124">
        <f t="shared" si="16"/>
        <v>12.580590552461898</v>
      </c>
      <c r="F124" s="5">
        <f t="shared" si="17"/>
        <v>3.4749300355379778E-2</v>
      </c>
      <c r="G124" s="8">
        <f t="shared" si="12"/>
        <v>3.4749300355379778E-2</v>
      </c>
      <c r="H124" s="8"/>
      <c r="I124" s="5">
        <f t="shared" si="13"/>
        <v>1.2075138751883971E-3</v>
      </c>
      <c r="J124" s="5"/>
      <c r="K124" s="5">
        <f t="shared" si="18"/>
        <v>0.232421875</v>
      </c>
      <c r="L124" s="5"/>
      <c r="M124" s="8">
        <f t="shared" si="19"/>
        <v>-2.1407850970283393</v>
      </c>
      <c r="N124" s="5"/>
      <c r="X124">
        <f t="shared" si="14"/>
        <v>0.232421875</v>
      </c>
      <c r="Y124" s="5">
        <f t="shared" si="15"/>
        <v>1.2075138751883971E-3</v>
      </c>
    </row>
    <row r="125" spans="1:25">
      <c r="A125">
        <v>1987</v>
      </c>
      <c r="B125" s="1" t="s">
        <v>0</v>
      </c>
      <c r="C125" s="1">
        <v>-0.1</v>
      </c>
      <c r="D125" t="s">
        <v>137</v>
      </c>
      <c r="E125">
        <f t="shared" si="16"/>
        <v>18.137332889126114</v>
      </c>
      <c r="F125" s="5">
        <f t="shared" si="17"/>
        <v>5.009777765054247E-2</v>
      </c>
      <c r="G125" s="8">
        <f t="shared" si="12"/>
        <v>5.009777765054247E-2</v>
      </c>
      <c r="H125" s="8"/>
      <c r="I125" s="5">
        <f t="shared" si="13"/>
        <v>2.5097873255231925E-3</v>
      </c>
      <c r="J125" s="5"/>
      <c r="K125" s="5">
        <f t="shared" si="18"/>
        <v>0.234375</v>
      </c>
      <c r="L125" s="5"/>
      <c r="M125" s="8">
        <f t="shared" si="19"/>
        <v>-0.41750918089918287</v>
      </c>
      <c r="N125" s="5"/>
      <c r="X125">
        <f t="shared" si="14"/>
        <v>0.234375</v>
      </c>
      <c r="Y125" s="5">
        <f t="shared" si="15"/>
        <v>2.5097873255231925E-3</v>
      </c>
    </row>
    <row r="126" spans="1:25">
      <c r="B126" s="1" t="s">
        <v>1</v>
      </c>
      <c r="C126" s="1">
        <v>2.5</v>
      </c>
      <c r="D126" t="s">
        <v>138</v>
      </c>
      <c r="E126">
        <f t="shared" si="16"/>
        <v>46.167579609219494</v>
      </c>
      <c r="F126" s="5">
        <f t="shared" si="17"/>
        <v>0.12752112739315971</v>
      </c>
      <c r="G126" s="8">
        <f t="shared" si="12"/>
        <v>0.12752112739315971</v>
      </c>
      <c r="H126" s="8"/>
      <c r="I126" s="5">
        <f t="shared" si="13"/>
        <v>1.6261637931622469E-2</v>
      </c>
      <c r="J126" s="5"/>
      <c r="K126" s="5">
        <f t="shared" si="18"/>
        <v>0.236328125</v>
      </c>
      <c r="L126" s="5"/>
      <c r="M126" s="8">
        <f t="shared" si="19"/>
        <v>-2.4698496013763585</v>
      </c>
      <c r="N126" s="5"/>
      <c r="X126">
        <f t="shared" si="14"/>
        <v>0.236328125</v>
      </c>
      <c r="Y126" s="5">
        <f t="shared" si="15"/>
        <v>1.6261637931622469E-2</v>
      </c>
    </row>
    <row r="127" spans="1:25">
      <c r="B127" s="1" t="s">
        <v>2</v>
      </c>
      <c r="C127" s="1">
        <v>4.0999999999999996</v>
      </c>
      <c r="D127" t="s">
        <v>139</v>
      </c>
      <c r="E127">
        <f t="shared" si="16"/>
        <v>23.079024767257852</v>
      </c>
      <c r="F127" s="5">
        <f t="shared" si="17"/>
        <v>6.3747402016016835E-2</v>
      </c>
      <c r="G127" s="8">
        <f t="shared" si="12"/>
        <v>6.3747402016016835E-2</v>
      </c>
      <c r="H127" s="8"/>
      <c r="I127" s="5">
        <f t="shared" si="13"/>
        <v>4.0637312637916674E-3</v>
      </c>
      <c r="J127" s="5"/>
      <c r="K127" s="5">
        <f t="shared" si="18"/>
        <v>0.23828125</v>
      </c>
      <c r="L127" s="5"/>
      <c r="M127" s="8">
        <f t="shared" si="19"/>
        <v>-0.77595182207675961</v>
      </c>
      <c r="N127" s="5"/>
      <c r="X127">
        <f t="shared" si="14"/>
        <v>0.23828125</v>
      </c>
      <c r="Y127" s="5">
        <f t="shared" si="15"/>
        <v>4.0637312637916674E-3</v>
      </c>
    </row>
    <row r="128" spans="1:25">
      <c r="B128" s="1" t="s">
        <v>3</v>
      </c>
      <c r="C128" s="1">
        <v>10.3</v>
      </c>
      <c r="D128" t="s">
        <v>140</v>
      </c>
      <c r="E128">
        <f t="shared" si="16"/>
        <v>32.170396303007259</v>
      </c>
      <c r="F128" s="5">
        <f t="shared" si="17"/>
        <v>8.8859005387949497E-2</v>
      </c>
      <c r="G128" s="8">
        <f t="shared" si="12"/>
        <v>8.8859005387949497E-2</v>
      </c>
      <c r="H128" s="8"/>
      <c r="I128" s="5">
        <f t="shared" si="13"/>
        <v>7.8959228385356382E-3</v>
      </c>
      <c r="J128" s="5"/>
      <c r="K128" s="5">
        <f t="shared" si="18"/>
        <v>0.240234375</v>
      </c>
      <c r="L128" s="5"/>
      <c r="M128" s="8">
        <f t="shared" si="19"/>
        <v>-1.276629726138319</v>
      </c>
      <c r="N128" s="5"/>
      <c r="X128">
        <f t="shared" si="14"/>
        <v>0.240234375</v>
      </c>
      <c r="Y128" s="5">
        <f t="shared" si="15"/>
        <v>7.8959228385356382E-3</v>
      </c>
    </row>
    <row r="129" spans="1:25">
      <c r="B129" s="1" t="s">
        <v>4</v>
      </c>
      <c r="C129" s="1">
        <v>10.5</v>
      </c>
      <c r="D129" t="s">
        <v>141</v>
      </c>
      <c r="E129">
        <f t="shared" si="16"/>
        <v>9.5754842704863385</v>
      </c>
      <c r="F129" s="5">
        <f t="shared" si="17"/>
        <v>2.6448788518773483E-2</v>
      </c>
      <c r="G129" s="8">
        <f t="shared" si="12"/>
        <v>2.6448788518773476E-2</v>
      </c>
      <c r="H129" s="8"/>
      <c r="I129" s="5">
        <f t="shared" si="13"/>
        <v>6.9953841411080368E-4</v>
      </c>
      <c r="J129" s="5"/>
      <c r="K129" s="5">
        <f t="shared" si="18"/>
        <v>0.2421875</v>
      </c>
      <c r="L129" s="5"/>
      <c r="M129" s="8">
        <f t="shared" si="19"/>
        <v>1.667409139821602</v>
      </c>
      <c r="N129" s="5"/>
      <c r="X129">
        <f t="shared" si="14"/>
        <v>0.2421875</v>
      </c>
      <c r="Y129" s="5">
        <f t="shared" si="15"/>
        <v>6.9953841411080368E-4</v>
      </c>
    </row>
    <row r="130" spans="1:25">
      <c r="B130" s="1" t="s">
        <v>5</v>
      </c>
      <c r="C130" s="1">
        <v>12</v>
      </c>
      <c r="D130" t="s">
        <v>142</v>
      </c>
      <c r="E130">
        <f t="shared" si="16"/>
        <v>16.941710262798207</v>
      </c>
      <c r="F130" s="5">
        <f t="shared" si="17"/>
        <v>4.6795305514540385E-2</v>
      </c>
      <c r="G130" s="8">
        <f t="shared" si="12"/>
        <v>4.6795305514540378E-2</v>
      </c>
      <c r="H130" s="8"/>
      <c r="I130" s="5">
        <f t="shared" si="13"/>
        <v>2.1898006181991733E-3</v>
      </c>
      <c r="J130" s="5"/>
      <c r="K130" s="5">
        <f t="shared" si="18"/>
        <v>0.244140625</v>
      </c>
      <c r="L130" s="5"/>
      <c r="M130" s="8">
        <f t="shared" si="19"/>
        <v>2.539699969145143</v>
      </c>
      <c r="N130" s="5"/>
      <c r="X130">
        <f t="shared" si="14"/>
        <v>0.244140625</v>
      </c>
      <c r="Y130" s="5">
        <f t="shared" si="15"/>
        <v>2.1898006181991733E-3</v>
      </c>
    </row>
    <row r="131" spans="1:25">
      <c r="B131" s="1" t="s">
        <v>6</v>
      </c>
      <c r="C131" s="1">
        <v>14.6</v>
      </c>
      <c r="D131" t="s">
        <v>143</v>
      </c>
      <c r="E131">
        <f t="shared" si="16"/>
        <v>27.914840150294204</v>
      </c>
      <c r="F131" s="5">
        <f t="shared" si="17"/>
        <v>7.7104581117232562E-2</v>
      </c>
      <c r="G131" s="8">
        <f t="shared" si="12"/>
        <v>7.7104581117232562E-2</v>
      </c>
      <c r="H131" s="8"/>
      <c r="I131" s="5">
        <f t="shared" si="13"/>
        <v>5.9451164292638964E-3</v>
      </c>
      <c r="J131" s="5"/>
      <c r="K131" s="5">
        <f t="shared" si="18"/>
        <v>0.24609375</v>
      </c>
      <c r="L131" s="5"/>
      <c r="M131" s="8">
        <f t="shared" si="19"/>
        <v>-1.2459426326600553</v>
      </c>
      <c r="N131" s="5"/>
      <c r="X131">
        <f t="shared" si="14"/>
        <v>0.24609375</v>
      </c>
      <c r="Y131" s="5">
        <f t="shared" si="15"/>
        <v>5.9451164292638964E-3</v>
      </c>
    </row>
    <row r="132" spans="1:25">
      <c r="B132" s="1" t="s">
        <v>7</v>
      </c>
      <c r="C132" s="1">
        <v>15.5</v>
      </c>
      <c r="D132" t="s">
        <v>144</v>
      </c>
      <c r="E132">
        <f t="shared" si="16"/>
        <v>33.195876342206546</v>
      </c>
      <c r="F132" s="5">
        <f t="shared" si="17"/>
        <v>9.1691520582048186E-2</v>
      </c>
      <c r="G132" s="8">
        <f t="shared" si="12"/>
        <v>9.1691520582048186E-2</v>
      </c>
      <c r="H132" s="8"/>
      <c r="I132" s="5">
        <f t="shared" si="13"/>
        <v>8.4073349466481668E-3</v>
      </c>
      <c r="J132" s="5"/>
      <c r="K132" s="5">
        <f t="shared" si="18"/>
        <v>0.248046875</v>
      </c>
      <c r="L132" s="5"/>
      <c r="M132" s="8">
        <f t="shared" si="19"/>
        <v>-1.3661896841711829</v>
      </c>
      <c r="N132" s="5"/>
      <c r="X132">
        <f t="shared" si="14"/>
        <v>0.248046875</v>
      </c>
      <c r="Y132" s="5">
        <f t="shared" si="15"/>
        <v>8.4073349466481668E-3</v>
      </c>
    </row>
    <row r="133" spans="1:25">
      <c r="B133" s="1" t="s">
        <v>8</v>
      </c>
      <c r="C133" s="1">
        <v>13.1</v>
      </c>
      <c r="D133" t="s">
        <v>145</v>
      </c>
      <c r="E133">
        <f t="shared" si="16"/>
        <v>26.980363229578632</v>
      </c>
      <c r="F133" s="5">
        <f t="shared" si="17"/>
        <v>7.4523428900434494E-2</v>
      </c>
      <c r="G133" s="8">
        <f t="shared" si="12"/>
        <v>7.4523428900434494E-2</v>
      </c>
      <c r="H133" s="8"/>
      <c r="I133" s="5">
        <f t="shared" si="13"/>
        <v>5.553741455078115E-3</v>
      </c>
      <c r="J133" s="5"/>
      <c r="K133" s="5">
        <f t="shared" si="18"/>
        <v>0.25</v>
      </c>
      <c r="L133" s="5"/>
      <c r="M133" s="8">
        <f t="shared" si="19"/>
        <v>-0.64869009113102682</v>
      </c>
      <c r="N133" s="5"/>
      <c r="X133">
        <f t="shared" si="14"/>
        <v>0.25</v>
      </c>
      <c r="Y133" s="5">
        <f t="shared" si="15"/>
        <v>5.553741455078115E-3</v>
      </c>
    </row>
    <row r="134" spans="1:25">
      <c r="B134" s="1" t="s">
        <v>9</v>
      </c>
      <c r="C134" s="1">
        <v>9.4</v>
      </c>
      <c r="D134" t="s">
        <v>146</v>
      </c>
      <c r="E134">
        <f t="shared" si="16"/>
        <v>27.514167745982583</v>
      </c>
      <c r="F134" s="5">
        <f t="shared" si="17"/>
        <v>7.5997869499564344E-2</v>
      </c>
      <c r="G134" s="8">
        <f t="shared" ref="G134:G197" si="20">SQRT(2)*IMABS(D134)/$O$1</f>
        <v>7.5997869499564344E-2</v>
      </c>
      <c r="H134" s="8"/>
      <c r="I134" s="5">
        <f t="shared" ref="I134:I197" si="21">G134^2</f>
        <v>5.7756761684728125E-3</v>
      </c>
      <c r="J134" s="5"/>
      <c r="K134" s="5">
        <f t="shared" si="18"/>
        <v>0.251953125</v>
      </c>
      <c r="L134" s="5"/>
      <c r="M134" s="8">
        <f t="shared" si="19"/>
        <v>0.12042714175245806</v>
      </c>
      <c r="N134" s="5"/>
      <c r="X134">
        <f t="shared" ref="X134:X197" si="22">K134</f>
        <v>0.251953125</v>
      </c>
      <c r="Y134" s="5">
        <f t="shared" ref="Y134:Y197" si="23">I134</f>
        <v>5.7756761684728125E-3</v>
      </c>
    </row>
    <row r="135" spans="1:25">
      <c r="B135" s="1" t="s">
        <v>10</v>
      </c>
      <c r="C135" s="1">
        <v>6.6</v>
      </c>
      <c r="D135" t="s">
        <v>147</v>
      </c>
      <c r="E135">
        <f t="shared" ref="E135:E198" si="24">SQRT((IMREAL(D135))^2+(IMAGINARY(D135))^2)</f>
        <v>23.315451678980782</v>
      </c>
      <c r="F135" s="5">
        <f t="shared" ref="F135:F198" si="25">(E135*SQRT(2))/$O$1</f>
        <v>6.4400445268103859E-2</v>
      </c>
      <c r="G135" s="8">
        <f t="shared" si="20"/>
        <v>6.4400445268103859E-2</v>
      </c>
      <c r="H135" s="8"/>
      <c r="I135" s="5">
        <f t="shared" si="21"/>
        <v>4.147417350730041E-3</v>
      </c>
      <c r="J135" s="5"/>
      <c r="K135" s="5">
        <f t="shared" ref="K135:K198" si="26">K134+$O$7</f>
        <v>0.25390625</v>
      </c>
      <c r="L135" s="5"/>
      <c r="M135" s="8">
        <f t="shared" ref="M135:M198" si="27">ATAN2(IMAGINARY(D135),IMREAL(D135))</f>
        <v>-2.0291201937502539</v>
      </c>
      <c r="N135" s="5"/>
      <c r="X135">
        <f t="shared" si="22"/>
        <v>0.25390625</v>
      </c>
      <c r="Y135" s="5">
        <f t="shared" si="23"/>
        <v>4.147417350730041E-3</v>
      </c>
    </row>
    <row r="136" spans="1:25">
      <c r="B136" s="1" t="s">
        <v>11</v>
      </c>
      <c r="C136" s="1">
        <v>5.7</v>
      </c>
      <c r="D136" t="s">
        <v>148</v>
      </c>
      <c r="E136">
        <f t="shared" si="24"/>
        <v>19.239267976337189</v>
      </c>
      <c r="F136" s="5">
        <f t="shared" si="25"/>
        <v>5.3141472074739113E-2</v>
      </c>
      <c r="G136" s="8">
        <f t="shared" si="20"/>
        <v>5.3141472074739113E-2</v>
      </c>
      <c r="H136" s="8"/>
      <c r="I136" s="5">
        <f t="shared" si="21"/>
        <v>2.824016054270277E-3</v>
      </c>
      <c r="J136" s="5"/>
      <c r="K136" s="5">
        <f t="shared" si="26"/>
        <v>0.255859375</v>
      </c>
      <c r="L136" s="5"/>
      <c r="M136" s="8">
        <f t="shared" si="27"/>
        <v>-0.14762404579471616</v>
      </c>
      <c r="N136" s="5"/>
      <c r="X136">
        <f t="shared" si="22"/>
        <v>0.255859375</v>
      </c>
      <c r="Y136" s="5">
        <f t="shared" si="23"/>
        <v>2.824016054270277E-3</v>
      </c>
    </row>
    <row r="137" spans="1:25">
      <c r="A137">
        <v>1988</v>
      </c>
      <c r="B137" s="1" t="s">
        <v>0</v>
      </c>
      <c r="C137" s="1">
        <v>4.9000000000000004</v>
      </c>
      <c r="D137" t="s">
        <v>149</v>
      </c>
      <c r="E137">
        <f t="shared" si="24"/>
        <v>18.410053314629611</v>
      </c>
      <c r="F137" s="5">
        <f t="shared" si="25"/>
        <v>5.0851068518673728E-2</v>
      </c>
      <c r="G137" s="8">
        <f t="shared" si="20"/>
        <v>5.0851068518673728E-2</v>
      </c>
      <c r="H137" s="8"/>
      <c r="I137" s="5">
        <f t="shared" si="21"/>
        <v>2.5858311694908504E-3</v>
      </c>
      <c r="J137" s="5"/>
      <c r="K137" s="5">
        <f t="shared" si="26"/>
        <v>0.2578125</v>
      </c>
      <c r="L137" s="5"/>
      <c r="M137" s="8">
        <f t="shared" si="27"/>
        <v>-2.3950291791040099</v>
      </c>
      <c r="N137" s="5"/>
      <c r="X137">
        <f t="shared" si="22"/>
        <v>0.2578125</v>
      </c>
      <c r="Y137" s="5">
        <f t="shared" si="23"/>
        <v>2.5858311694908504E-3</v>
      </c>
    </row>
    <row r="138" spans="1:25">
      <c r="B138" s="1" t="s">
        <v>1</v>
      </c>
      <c r="C138" s="1">
        <v>4.5999999999999996</v>
      </c>
      <c r="D138" t="s">
        <v>150</v>
      </c>
      <c r="E138">
        <f t="shared" si="24"/>
        <v>27.478116846692874</v>
      </c>
      <c r="F138" s="5">
        <f t="shared" si="25"/>
        <v>7.5898292017706426E-2</v>
      </c>
      <c r="G138" s="8">
        <f t="shared" si="20"/>
        <v>7.5898292017706426E-2</v>
      </c>
      <c r="H138" s="8"/>
      <c r="I138" s="5">
        <f t="shared" si="21"/>
        <v>5.7605507312050389E-3</v>
      </c>
      <c r="J138" s="5"/>
      <c r="K138" s="5">
        <f t="shared" si="26"/>
        <v>0.259765625</v>
      </c>
      <c r="L138" s="5"/>
      <c r="M138" s="8">
        <f t="shared" si="27"/>
        <v>-1.0056105013382668</v>
      </c>
      <c r="N138" s="5"/>
      <c r="X138">
        <f t="shared" si="22"/>
        <v>0.259765625</v>
      </c>
      <c r="Y138" s="5">
        <f t="shared" si="23"/>
        <v>5.7605507312050389E-3</v>
      </c>
    </row>
    <row r="139" spans="1:25">
      <c r="B139" s="1" t="s">
        <v>2</v>
      </c>
      <c r="C139" s="1">
        <v>5.5</v>
      </c>
      <c r="D139" t="s">
        <v>151</v>
      </c>
      <c r="E139">
        <f t="shared" si="24"/>
        <v>10.378091932604761</v>
      </c>
      <c r="F139" s="5">
        <f t="shared" si="25"/>
        <v>2.8665699927039958E-2</v>
      </c>
      <c r="G139" s="8">
        <f t="shared" si="20"/>
        <v>2.8665699927039958E-2</v>
      </c>
      <c r="H139" s="8"/>
      <c r="I139" s="5">
        <f t="shared" si="21"/>
        <v>8.2172235230709863E-4</v>
      </c>
      <c r="J139" s="5"/>
      <c r="K139" s="5">
        <f t="shared" si="26"/>
        <v>0.26171875</v>
      </c>
      <c r="L139" s="5"/>
      <c r="M139" s="8">
        <f t="shared" si="27"/>
        <v>-1.9892499016089282</v>
      </c>
      <c r="N139" s="5"/>
      <c r="X139">
        <f t="shared" si="22"/>
        <v>0.26171875</v>
      </c>
      <c r="Y139" s="5">
        <f t="shared" si="23"/>
        <v>8.2172235230709863E-4</v>
      </c>
    </row>
    <row r="140" spans="1:25">
      <c r="B140" s="1" t="s">
        <v>3</v>
      </c>
      <c r="C140" s="1">
        <v>8.1</v>
      </c>
      <c r="D140" t="s">
        <v>152</v>
      </c>
      <c r="E140">
        <f t="shared" si="24"/>
        <v>25.442176036599843</v>
      </c>
      <c r="F140" s="5">
        <f t="shared" si="25"/>
        <v>7.0274746889146991E-2</v>
      </c>
      <c r="G140" s="8">
        <f t="shared" si="20"/>
        <v>7.0274746889146991E-2</v>
      </c>
      <c r="H140" s="8"/>
      <c r="I140" s="5">
        <f t="shared" si="21"/>
        <v>4.9385400503336747E-3</v>
      </c>
      <c r="J140" s="5"/>
      <c r="K140" s="5">
        <f t="shared" si="26"/>
        <v>0.263671875</v>
      </c>
      <c r="L140" s="5"/>
      <c r="M140" s="8">
        <f t="shared" si="27"/>
        <v>-0.39294131788179154</v>
      </c>
      <c r="N140" s="5"/>
      <c r="X140">
        <f t="shared" si="22"/>
        <v>0.263671875</v>
      </c>
      <c r="Y140" s="5">
        <f t="shared" si="23"/>
        <v>4.9385400503336747E-3</v>
      </c>
    </row>
    <row r="141" spans="1:25">
      <c r="B141" s="1" t="s">
        <v>4</v>
      </c>
      <c r="C141" s="1">
        <v>11.5</v>
      </c>
      <c r="D141" t="s">
        <v>153</v>
      </c>
      <c r="E141">
        <f t="shared" si="24"/>
        <v>29.586911023495588</v>
      </c>
      <c r="F141" s="5">
        <f t="shared" si="25"/>
        <v>8.1723068043268537E-2</v>
      </c>
      <c r="G141" s="8">
        <f t="shared" si="20"/>
        <v>8.1723068043268537E-2</v>
      </c>
      <c r="H141" s="8"/>
      <c r="I141" s="5">
        <f t="shared" si="21"/>
        <v>6.6786598504046989E-3</v>
      </c>
      <c r="J141" s="5"/>
      <c r="K141" s="5">
        <f t="shared" si="26"/>
        <v>0.265625</v>
      </c>
      <c r="L141" s="5"/>
      <c r="M141" s="8">
        <f t="shared" si="27"/>
        <v>-0.31732049924645345</v>
      </c>
      <c r="N141" s="5"/>
      <c r="X141">
        <f t="shared" si="22"/>
        <v>0.265625</v>
      </c>
      <c r="Y141" s="5">
        <f t="shared" si="23"/>
        <v>6.6786598504046989E-3</v>
      </c>
    </row>
    <row r="142" spans="1:25">
      <c r="B142" s="1" t="s">
        <v>5</v>
      </c>
      <c r="C142" s="1">
        <v>14.8</v>
      </c>
      <c r="D142" t="s">
        <v>154</v>
      </c>
      <c r="E142">
        <f t="shared" si="24"/>
        <v>36.823564114027945</v>
      </c>
      <c r="F142" s="5">
        <f t="shared" si="25"/>
        <v>0.10171168708002643</v>
      </c>
      <c r="G142" s="8">
        <f t="shared" si="20"/>
        <v>0.10171168708002643</v>
      </c>
      <c r="H142" s="8"/>
      <c r="I142" s="5">
        <f t="shared" si="21"/>
        <v>1.0345267288665215E-2</v>
      </c>
      <c r="J142" s="5"/>
      <c r="K142" s="5">
        <f t="shared" si="26"/>
        <v>0.267578125</v>
      </c>
      <c r="L142" s="5"/>
      <c r="M142" s="8">
        <f t="shared" si="27"/>
        <v>-1.3646910088724085</v>
      </c>
      <c r="N142" s="5"/>
      <c r="X142">
        <f t="shared" si="22"/>
        <v>0.267578125</v>
      </c>
      <c r="Y142" s="5">
        <f t="shared" si="23"/>
        <v>1.0345267288665215E-2</v>
      </c>
    </row>
    <row r="143" spans="1:25">
      <c r="B143" s="1" t="s">
        <v>6</v>
      </c>
      <c r="C143" s="1">
        <v>14.7</v>
      </c>
      <c r="D143" t="s">
        <v>155</v>
      </c>
      <c r="E143">
        <f t="shared" si="24"/>
        <v>13.254507891403771</v>
      </c>
      <c r="F143" s="5">
        <f t="shared" si="25"/>
        <v>3.6610751606649276E-2</v>
      </c>
      <c r="G143" s="8">
        <f t="shared" si="20"/>
        <v>3.6610751606649276E-2</v>
      </c>
      <c r="H143" s="8"/>
      <c r="I143" s="5">
        <f t="shared" si="21"/>
        <v>1.3403471332037726E-3</v>
      </c>
      <c r="J143" s="5"/>
      <c r="K143" s="5">
        <f t="shared" si="26"/>
        <v>0.26953125</v>
      </c>
      <c r="L143" s="5"/>
      <c r="M143" s="8">
        <f t="shared" si="27"/>
        <v>1.2994478491591797</v>
      </c>
      <c r="N143" s="5"/>
      <c r="X143">
        <f t="shared" si="22"/>
        <v>0.26953125</v>
      </c>
      <c r="Y143" s="5">
        <f t="shared" si="23"/>
        <v>1.3403471332037726E-3</v>
      </c>
    </row>
    <row r="144" spans="1:25">
      <c r="B144" s="1" t="s">
        <v>7</v>
      </c>
      <c r="C144" s="1">
        <v>15.8</v>
      </c>
      <c r="D144" t="s">
        <v>156</v>
      </c>
      <c r="E144">
        <f t="shared" si="24"/>
        <v>5.4245337140822389</v>
      </c>
      <c r="F144" s="5">
        <f t="shared" si="25"/>
        <v>1.4983299117197656E-2</v>
      </c>
      <c r="G144" s="8">
        <f t="shared" si="20"/>
        <v>1.4983299117197656E-2</v>
      </c>
      <c r="H144" s="8"/>
      <c r="I144" s="5">
        <f t="shared" si="21"/>
        <v>2.2449925243541607E-4</v>
      </c>
      <c r="J144" s="5"/>
      <c r="K144" s="5">
        <f t="shared" si="26"/>
        <v>0.271484375</v>
      </c>
      <c r="L144" s="5"/>
      <c r="M144" s="8">
        <f t="shared" si="27"/>
        <v>-1.6424664640591273</v>
      </c>
      <c r="N144" s="5"/>
      <c r="X144">
        <f t="shared" si="22"/>
        <v>0.271484375</v>
      </c>
      <c r="Y144" s="5">
        <f t="shared" si="23"/>
        <v>2.2449925243541607E-4</v>
      </c>
    </row>
    <row r="145" spans="1:25">
      <c r="B145" s="1" t="s">
        <v>8</v>
      </c>
      <c r="C145" s="1">
        <v>12.4</v>
      </c>
      <c r="D145" t="s">
        <v>157</v>
      </c>
      <c r="E145">
        <f t="shared" si="24"/>
        <v>37.486593621428035</v>
      </c>
      <c r="F145" s="5">
        <f t="shared" si="25"/>
        <v>0.10354306466131306</v>
      </c>
      <c r="G145" s="8">
        <f t="shared" si="20"/>
        <v>0.10354306466131306</v>
      </c>
      <c r="H145" s="8"/>
      <c r="I145" s="5">
        <f t="shared" si="21"/>
        <v>1.0721166239456858E-2</v>
      </c>
      <c r="J145" s="5"/>
      <c r="K145" s="5">
        <f t="shared" si="26"/>
        <v>0.2734375</v>
      </c>
      <c r="L145" s="5"/>
      <c r="M145" s="8">
        <f t="shared" si="27"/>
        <v>-0.85193664313980344</v>
      </c>
      <c r="N145" s="5"/>
      <c r="X145">
        <f t="shared" si="22"/>
        <v>0.2734375</v>
      </c>
      <c r="Y145" s="5">
        <f t="shared" si="23"/>
        <v>1.0721166239456858E-2</v>
      </c>
    </row>
    <row r="146" spans="1:25">
      <c r="B146" s="1" t="s">
        <v>9</v>
      </c>
      <c r="C146" s="1">
        <v>9.8000000000000007</v>
      </c>
      <c r="D146" t="s">
        <v>158</v>
      </c>
      <c r="E146">
        <f t="shared" si="24"/>
        <v>22.81607820667843</v>
      </c>
      <c r="F146" s="5">
        <f t="shared" si="25"/>
        <v>6.302110789072235E-2</v>
      </c>
      <c r="G146" s="8">
        <f t="shared" si="20"/>
        <v>6.302110789072235E-2</v>
      </c>
      <c r="H146" s="8"/>
      <c r="I146" s="5">
        <f t="shared" si="21"/>
        <v>3.971660039774067E-3</v>
      </c>
      <c r="J146" s="5"/>
      <c r="K146" s="5">
        <f t="shared" si="26"/>
        <v>0.275390625</v>
      </c>
      <c r="L146" s="5"/>
      <c r="M146" s="8">
        <f t="shared" si="27"/>
        <v>0.11426136478126912</v>
      </c>
      <c r="N146" s="5"/>
      <c r="X146">
        <f t="shared" si="22"/>
        <v>0.275390625</v>
      </c>
      <c r="Y146" s="5">
        <f t="shared" si="23"/>
        <v>3.971660039774067E-3</v>
      </c>
    </row>
    <row r="147" spans="1:25">
      <c r="B147" s="1" t="s">
        <v>10</v>
      </c>
      <c r="C147" s="1">
        <v>5.7</v>
      </c>
      <c r="D147" t="s">
        <v>159</v>
      </c>
      <c r="E147">
        <f t="shared" si="24"/>
        <v>24.612345126013345</v>
      </c>
      <c r="F147" s="5">
        <f t="shared" si="25"/>
        <v>6.7982641169951993E-2</v>
      </c>
      <c r="G147" s="8">
        <f t="shared" si="20"/>
        <v>6.7982641169951993E-2</v>
      </c>
      <c r="H147" s="8"/>
      <c r="I147" s="5">
        <f t="shared" si="21"/>
        <v>4.6216395004424517E-3</v>
      </c>
      <c r="J147" s="5"/>
      <c r="K147" s="5">
        <f t="shared" si="26"/>
        <v>0.27734375</v>
      </c>
      <c r="L147" s="5"/>
      <c r="M147" s="8">
        <f t="shared" si="27"/>
        <v>-2.8038051822436825</v>
      </c>
      <c r="N147" s="5"/>
      <c r="X147">
        <f t="shared" si="22"/>
        <v>0.27734375</v>
      </c>
      <c r="Y147" s="5">
        <f t="shared" si="23"/>
        <v>4.6216395004424517E-3</v>
      </c>
    </row>
    <row r="148" spans="1:25">
      <c r="B148" s="1" t="s">
        <v>11</v>
      </c>
      <c r="C148" s="1">
        <v>7.5</v>
      </c>
      <c r="D148" t="s">
        <v>160</v>
      </c>
      <c r="E148">
        <f t="shared" si="24"/>
        <v>10.201488584259454</v>
      </c>
      <c r="F148" s="5">
        <f t="shared" si="25"/>
        <v>2.8177897484871144E-2</v>
      </c>
      <c r="G148" s="8">
        <f t="shared" si="20"/>
        <v>2.8177897484871144E-2</v>
      </c>
      <c r="H148" s="8"/>
      <c r="I148" s="5">
        <f t="shared" si="21"/>
        <v>7.9399390666790753E-4</v>
      </c>
      <c r="J148" s="5"/>
      <c r="K148" s="5">
        <f t="shared" si="26"/>
        <v>0.279296875</v>
      </c>
      <c r="L148" s="5"/>
      <c r="M148" s="8">
        <f t="shared" si="27"/>
        <v>-0.21415246211704128</v>
      </c>
      <c r="N148" s="5"/>
      <c r="X148">
        <f t="shared" si="22"/>
        <v>0.279296875</v>
      </c>
      <c r="Y148" s="5">
        <f t="shared" si="23"/>
        <v>7.9399390666790753E-4</v>
      </c>
    </row>
    <row r="149" spans="1:25">
      <c r="A149">
        <v>1989</v>
      </c>
      <c r="B149" s="1" t="s">
        <v>0</v>
      </c>
      <c r="C149" s="1">
        <v>6.3</v>
      </c>
      <c r="D149" t="s">
        <v>161</v>
      </c>
      <c r="E149">
        <f t="shared" si="24"/>
        <v>20.312578390196784</v>
      </c>
      <c r="F149" s="5">
        <f t="shared" si="25"/>
        <v>5.6106101262076061E-2</v>
      </c>
      <c r="G149" s="8">
        <f t="shared" si="20"/>
        <v>5.6106101262076061E-2</v>
      </c>
      <c r="H149" s="8"/>
      <c r="I149" s="5">
        <f t="shared" si="21"/>
        <v>3.147894598830333E-3</v>
      </c>
      <c r="J149" s="5"/>
      <c r="K149" s="5">
        <f t="shared" si="26"/>
        <v>0.28125</v>
      </c>
      <c r="L149" s="5"/>
      <c r="M149" s="8">
        <f t="shared" si="27"/>
        <v>2.9674404136598036</v>
      </c>
      <c r="N149" s="5"/>
      <c r="X149">
        <f t="shared" si="22"/>
        <v>0.28125</v>
      </c>
      <c r="Y149" s="5">
        <f t="shared" si="23"/>
        <v>3.147894598830333E-3</v>
      </c>
    </row>
    <row r="150" spans="1:25">
      <c r="B150" s="1" t="s">
        <v>1</v>
      </c>
      <c r="C150" s="1">
        <v>5.7</v>
      </c>
      <c r="D150" t="s">
        <v>162</v>
      </c>
      <c r="E150">
        <f t="shared" si="24"/>
        <v>38.969539159222471</v>
      </c>
      <c r="F150" s="5">
        <f t="shared" si="25"/>
        <v>0.1076391617156286</v>
      </c>
      <c r="G150" s="8">
        <f t="shared" si="20"/>
        <v>0.10763916171562862</v>
      </c>
      <c r="H150" s="8"/>
      <c r="I150" s="5">
        <f t="shared" si="21"/>
        <v>1.1586189134843251E-2</v>
      </c>
      <c r="J150" s="5"/>
      <c r="K150" s="5">
        <f t="shared" si="26"/>
        <v>0.283203125</v>
      </c>
      <c r="L150" s="5"/>
      <c r="M150" s="8">
        <f t="shared" si="27"/>
        <v>-2.1342221790749232</v>
      </c>
      <c r="N150" s="5"/>
      <c r="X150">
        <f t="shared" si="22"/>
        <v>0.283203125</v>
      </c>
      <c r="Y150" s="5">
        <f t="shared" si="23"/>
        <v>1.1586189134843251E-2</v>
      </c>
    </row>
    <row r="151" spans="1:25">
      <c r="B151" s="1" t="s">
        <v>2</v>
      </c>
      <c r="C151" s="1">
        <v>7</v>
      </c>
      <c r="D151" t="s">
        <v>163</v>
      </c>
      <c r="E151">
        <f t="shared" si="24"/>
        <v>28.597081985413126</v>
      </c>
      <c r="F151" s="5">
        <f t="shared" si="25"/>
        <v>7.8989025757942505E-2</v>
      </c>
      <c r="G151" s="8">
        <f t="shared" si="20"/>
        <v>7.8989025757942519E-2</v>
      </c>
      <c r="H151" s="8"/>
      <c r="I151" s="5">
        <f t="shared" si="21"/>
        <v>6.2392661901889065E-3</v>
      </c>
      <c r="J151" s="5"/>
      <c r="K151" s="5">
        <f t="shared" si="26"/>
        <v>0.28515625</v>
      </c>
      <c r="L151" s="5"/>
      <c r="M151" s="8">
        <f t="shared" si="27"/>
        <v>-1.6297880524394879</v>
      </c>
      <c r="N151" s="5"/>
      <c r="X151">
        <f t="shared" si="22"/>
        <v>0.28515625</v>
      </c>
      <c r="Y151" s="5">
        <f t="shared" si="23"/>
        <v>6.2392661901889065E-3</v>
      </c>
    </row>
    <row r="152" spans="1:25">
      <c r="B152" s="1" t="s">
        <v>3</v>
      </c>
      <c r="C152" s="1">
        <v>6.1</v>
      </c>
      <c r="D152" t="s">
        <v>164</v>
      </c>
      <c r="E152">
        <f t="shared" si="24"/>
        <v>17.993940381190587</v>
      </c>
      <c r="F152" s="5">
        <f t="shared" si="25"/>
        <v>4.970170806174342E-2</v>
      </c>
      <c r="G152" s="8">
        <f t="shared" si="20"/>
        <v>4.970170806174342E-2</v>
      </c>
      <c r="H152" s="8"/>
      <c r="I152" s="5">
        <f t="shared" si="21"/>
        <v>2.4702597842547708E-3</v>
      </c>
      <c r="J152" s="5"/>
      <c r="K152" s="5">
        <f t="shared" si="26"/>
        <v>0.287109375</v>
      </c>
      <c r="L152" s="5"/>
      <c r="M152" s="8">
        <f t="shared" si="27"/>
        <v>-1.8634056027094266</v>
      </c>
      <c r="N152" s="5"/>
      <c r="X152">
        <f t="shared" si="22"/>
        <v>0.287109375</v>
      </c>
      <c r="Y152" s="5">
        <f t="shared" si="23"/>
        <v>2.4702597842547708E-3</v>
      </c>
    </row>
    <row r="153" spans="1:25">
      <c r="B153" s="1" t="s">
        <v>4</v>
      </c>
      <c r="C153" s="1">
        <v>13.3</v>
      </c>
      <c r="D153" t="s">
        <v>165</v>
      </c>
      <c r="E153">
        <f t="shared" si="24"/>
        <v>18.996379856305683</v>
      </c>
      <c r="F153" s="5">
        <f t="shared" si="25"/>
        <v>5.247058208745814E-2</v>
      </c>
      <c r="G153" s="8">
        <f t="shared" si="20"/>
        <v>5.247058208745814E-2</v>
      </c>
      <c r="H153" s="8"/>
      <c r="I153" s="5">
        <f t="shared" si="21"/>
        <v>2.7531619845966829E-3</v>
      </c>
      <c r="J153" s="5"/>
      <c r="K153" s="5">
        <f t="shared" si="26"/>
        <v>0.2890625</v>
      </c>
      <c r="L153" s="5"/>
      <c r="M153" s="8">
        <f t="shared" si="27"/>
        <v>0.4688629984736124</v>
      </c>
      <c r="N153" s="5"/>
      <c r="X153">
        <f t="shared" si="22"/>
        <v>0.2890625</v>
      </c>
      <c r="Y153" s="5">
        <f t="shared" si="23"/>
        <v>2.7531619845966829E-3</v>
      </c>
    </row>
    <row r="154" spans="1:25">
      <c r="B154" s="1" t="s">
        <v>5</v>
      </c>
      <c r="C154" s="1">
        <v>15</v>
      </c>
      <c r="D154" t="s">
        <v>166</v>
      </c>
      <c r="E154">
        <f t="shared" si="24"/>
        <v>40.442537951903155</v>
      </c>
      <c r="F154" s="5">
        <f t="shared" si="25"/>
        <v>0.11170778450853527</v>
      </c>
      <c r="G154" s="8">
        <f t="shared" si="20"/>
        <v>0.11170778450853527</v>
      </c>
      <c r="H154" s="8"/>
      <c r="I154" s="5">
        <f t="shared" si="21"/>
        <v>1.2478629119805353E-2</v>
      </c>
      <c r="J154" s="5"/>
      <c r="K154" s="5">
        <f t="shared" si="26"/>
        <v>0.291015625</v>
      </c>
      <c r="L154" s="5"/>
      <c r="M154" s="8">
        <f t="shared" si="27"/>
        <v>-0.82813630483850098</v>
      </c>
      <c r="N154" s="5"/>
      <c r="X154">
        <f t="shared" si="22"/>
        <v>0.291015625</v>
      </c>
      <c r="Y154" s="5">
        <f t="shared" si="23"/>
        <v>1.2478629119805353E-2</v>
      </c>
    </row>
    <row r="155" spans="1:25">
      <c r="B155" s="1" t="s">
        <v>6</v>
      </c>
      <c r="C155" s="1">
        <v>17.8</v>
      </c>
      <c r="D155" t="s">
        <v>167</v>
      </c>
      <c r="E155">
        <f t="shared" si="24"/>
        <v>6.2904812756219819</v>
      </c>
      <c r="F155" s="5">
        <f t="shared" si="25"/>
        <v>1.7375163933278544E-2</v>
      </c>
      <c r="G155" s="8">
        <f t="shared" si="20"/>
        <v>1.7375163933278544E-2</v>
      </c>
      <c r="H155" s="8"/>
      <c r="I155" s="5">
        <f t="shared" si="21"/>
        <v>3.0189632170830351E-4</v>
      </c>
      <c r="J155" s="5"/>
      <c r="K155" s="5">
        <f t="shared" si="26"/>
        <v>0.29296875</v>
      </c>
      <c r="L155" s="5"/>
      <c r="M155" s="8">
        <f t="shared" si="27"/>
        <v>-2.8659575448830585</v>
      </c>
      <c r="N155" s="5"/>
      <c r="X155">
        <f t="shared" si="22"/>
        <v>0.29296875</v>
      </c>
      <c r="Y155" s="5">
        <f t="shared" si="23"/>
        <v>3.0189632170830351E-4</v>
      </c>
    </row>
    <row r="156" spans="1:25">
      <c r="B156" s="1" t="s">
        <v>7</v>
      </c>
      <c r="C156" s="1">
        <v>16.3</v>
      </c>
      <c r="D156" t="s">
        <v>168</v>
      </c>
      <c r="E156">
        <f t="shared" si="24"/>
        <v>12.729103676575495</v>
      </c>
      <c r="F156" s="5">
        <f t="shared" si="25"/>
        <v>3.5159513781770103E-2</v>
      </c>
      <c r="G156" s="8">
        <f t="shared" si="20"/>
        <v>3.5159513781770096E-2</v>
      </c>
      <c r="H156" s="8"/>
      <c r="I156" s="5">
        <f t="shared" si="21"/>
        <v>1.2361914093704813E-3</v>
      </c>
      <c r="J156" s="5"/>
      <c r="K156" s="5">
        <f t="shared" si="26"/>
        <v>0.294921875</v>
      </c>
      <c r="L156" s="5"/>
      <c r="M156" s="8">
        <f t="shared" si="27"/>
        <v>-0.18654683071566869</v>
      </c>
      <c r="N156" s="5"/>
      <c r="X156">
        <f t="shared" si="22"/>
        <v>0.294921875</v>
      </c>
      <c r="Y156" s="5">
        <f t="shared" si="23"/>
        <v>1.2361914093704813E-3</v>
      </c>
    </row>
    <row r="157" spans="1:25">
      <c r="B157" s="1" t="s">
        <v>8</v>
      </c>
      <c r="C157" s="1">
        <v>14.5</v>
      </c>
      <c r="D157" t="s">
        <v>169</v>
      </c>
      <c r="E157">
        <f t="shared" si="24"/>
        <v>34.174739433750567</v>
      </c>
      <c r="F157" s="5">
        <f t="shared" si="25"/>
        <v>9.4395273433157581E-2</v>
      </c>
      <c r="G157" s="8">
        <f t="shared" si="20"/>
        <v>9.4395273433157581E-2</v>
      </c>
      <c r="H157" s="8"/>
      <c r="I157" s="5">
        <f t="shared" si="21"/>
        <v>8.9104676465205854E-3</v>
      </c>
      <c r="J157" s="5"/>
      <c r="K157" s="5">
        <f t="shared" si="26"/>
        <v>0.296875</v>
      </c>
      <c r="L157" s="5"/>
      <c r="M157" s="8">
        <f t="shared" si="27"/>
        <v>-2.9763141442489101</v>
      </c>
      <c r="N157" s="5"/>
      <c r="X157">
        <f t="shared" si="22"/>
        <v>0.296875</v>
      </c>
      <c r="Y157" s="5">
        <f t="shared" si="23"/>
        <v>8.9104676465205854E-3</v>
      </c>
    </row>
    <row r="158" spans="1:25">
      <c r="B158" s="1" t="s">
        <v>9</v>
      </c>
      <c r="C158" s="1">
        <v>11.5</v>
      </c>
      <c r="D158" t="s">
        <v>170</v>
      </c>
      <c r="E158">
        <f t="shared" si="24"/>
        <v>30.300660305518498</v>
      </c>
      <c r="F158" s="5">
        <f t="shared" si="25"/>
        <v>8.3694540533055375E-2</v>
      </c>
      <c r="G158" s="8">
        <f t="shared" si="20"/>
        <v>8.3694540533055375E-2</v>
      </c>
      <c r="H158" s="8"/>
      <c r="I158" s="5">
        <f t="shared" si="21"/>
        <v>7.0047761150392488E-3</v>
      </c>
      <c r="J158" s="5"/>
      <c r="K158" s="5">
        <f t="shared" si="26"/>
        <v>0.298828125</v>
      </c>
      <c r="L158" s="5"/>
      <c r="M158" s="8">
        <f t="shared" si="27"/>
        <v>1.1417489503691685</v>
      </c>
      <c r="N158" s="5"/>
      <c r="X158">
        <f t="shared" si="22"/>
        <v>0.298828125</v>
      </c>
      <c r="Y158" s="5">
        <f t="shared" si="23"/>
        <v>7.0047761150392488E-3</v>
      </c>
    </row>
    <row r="159" spans="1:25">
      <c r="B159" s="1" t="s">
        <v>10</v>
      </c>
      <c r="C159" s="1">
        <v>6.4</v>
      </c>
      <c r="D159" t="s">
        <v>171</v>
      </c>
      <c r="E159">
        <f t="shared" si="24"/>
        <v>27.28508882197907</v>
      </c>
      <c r="F159" s="5">
        <f t="shared" si="25"/>
        <v>7.5365122387885425E-2</v>
      </c>
      <c r="G159" s="8">
        <f t="shared" si="20"/>
        <v>7.5365122387885439E-2</v>
      </c>
      <c r="H159" s="8"/>
      <c r="I159" s="5">
        <f t="shared" si="21"/>
        <v>5.6799016725409511E-3</v>
      </c>
      <c r="J159" s="5"/>
      <c r="K159" s="5">
        <f t="shared" si="26"/>
        <v>0.30078125</v>
      </c>
      <c r="L159" s="5"/>
      <c r="M159" s="8">
        <f t="shared" si="27"/>
        <v>2.9980776357914625</v>
      </c>
      <c r="N159" s="5"/>
      <c r="X159">
        <f t="shared" si="22"/>
        <v>0.30078125</v>
      </c>
      <c r="Y159" s="5">
        <f t="shared" si="23"/>
        <v>5.6799016725409511E-3</v>
      </c>
    </row>
    <row r="160" spans="1:25">
      <c r="B160" s="1" t="s">
        <v>11</v>
      </c>
      <c r="C160" s="1">
        <v>4.5</v>
      </c>
      <c r="D160" t="s">
        <v>172</v>
      </c>
      <c r="E160">
        <f t="shared" si="24"/>
        <v>21.558991087614199</v>
      </c>
      <c r="F160" s="5">
        <f t="shared" si="25"/>
        <v>5.9548862474970092E-2</v>
      </c>
      <c r="G160" s="8">
        <f t="shared" si="20"/>
        <v>5.9548862474970092E-2</v>
      </c>
      <c r="H160" s="8"/>
      <c r="I160" s="5">
        <f t="shared" si="21"/>
        <v>3.546067022062901E-3</v>
      </c>
      <c r="J160" s="5"/>
      <c r="K160" s="5">
        <f t="shared" si="26"/>
        <v>0.302734375</v>
      </c>
      <c r="L160" s="5"/>
      <c r="M160" s="8">
        <f t="shared" si="27"/>
        <v>-0.92631336105951079</v>
      </c>
      <c r="N160" s="5"/>
      <c r="X160">
        <f t="shared" si="22"/>
        <v>0.302734375</v>
      </c>
      <c r="Y160" s="5">
        <f t="shared" si="23"/>
        <v>3.546067022062901E-3</v>
      </c>
    </row>
    <row r="161" spans="1:25">
      <c r="A161">
        <v>1990</v>
      </c>
      <c r="B161" s="1" t="s">
        <v>0</v>
      </c>
      <c r="C161" s="1">
        <v>6.3</v>
      </c>
      <c r="D161" t="s">
        <v>173</v>
      </c>
      <c r="E161">
        <f t="shared" si="24"/>
        <v>16.653999873825512</v>
      </c>
      <c r="F161" s="5">
        <f t="shared" si="25"/>
        <v>4.6000610330710651E-2</v>
      </c>
      <c r="G161" s="8">
        <f t="shared" si="20"/>
        <v>4.6000610330710644E-2</v>
      </c>
      <c r="H161" s="8"/>
      <c r="I161" s="5">
        <f t="shared" si="21"/>
        <v>2.1160561507978827E-3</v>
      </c>
      <c r="J161" s="5"/>
      <c r="K161" s="5">
        <f t="shared" si="26"/>
        <v>0.3046875</v>
      </c>
      <c r="L161" s="5"/>
      <c r="M161" s="8">
        <f t="shared" si="27"/>
        <v>-0.53661362713500005</v>
      </c>
      <c r="N161" s="5"/>
      <c r="X161">
        <f t="shared" si="22"/>
        <v>0.3046875</v>
      </c>
      <c r="Y161" s="5">
        <f t="shared" si="23"/>
        <v>2.1160561507978827E-3</v>
      </c>
    </row>
    <row r="162" spans="1:25">
      <c r="B162" s="1" t="s">
        <v>1</v>
      </c>
      <c r="C162" s="1">
        <v>6.8</v>
      </c>
      <c r="D162" t="s">
        <v>174</v>
      </c>
      <c r="E162">
        <f t="shared" si="24"/>
        <v>20.092597446102921</v>
      </c>
      <c r="F162" s="5">
        <f t="shared" si="25"/>
        <v>5.5498484006995634E-2</v>
      </c>
      <c r="G162" s="8">
        <f t="shared" si="20"/>
        <v>5.5498484006995627E-2</v>
      </c>
      <c r="H162" s="8"/>
      <c r="I162" s="5">
        <f t="shared" si="21"/>
        <v>3.0800817270747495E-3</v>
      </c>
      <c r="J162" s="5"/>
      <c r="K162" s="5">
        <f t="shared" si="26"/>
        <v>0.306640625</v>
      </c>
      <c r="L162" s="5"/>
      <c r="M162" s="8">
        <f t="shared" si="27"/>
        <v>0.56941685845096346</v>
      </c>
      <c r="N162" s="5"/>
      <c r="X162">
        <f t="shared" si="22"/>
        <v>0.306640625</v>
      </c>
      <c r="Y162" s="5">
        <f t="shared" si="23"/>
        <v>3.0800817270747495E-3</v>
      </c>
    </row>
    <row r="163" spans="1:25">
      <c r="B163" s="1" t="s">
        <v>2</v>
      </c>
      <c r="C163" s="1">
        <v>8.4</v>
      </c>
      <c r="D163" t="s">
        <v>175</v>
      </c>
      <c r="E163">
        <f t="shared" si="24"/>
        <v>28.778734620468658</v>
      </c>
      <c r="F163" s="5">
        <f t="shared" si="25"/>
        <v>7.9490775016021295E-2</v>
      </c>
      <c r="G163" s="8">
        <f t="shared" si="20"/>
        <v>7.9490775016021295E-2</v>
      </c>
      <c r="H163" s="8"/>
      <c r="I163" s="5">
        <f t="shared" si="21"/>
        <v>6.3187833126477156E-3</v>
      </c>
      <c r="J163" s="5"/>
      <c r="K163" s="5">
        <f t="shared" si="26"/>
        <v>0.30859375</v>
      </c>
      <c r="L163" s="5"/>
      <c r="M163" s="8">
        <f t="shared" si="27"/>
        <v>1.4912319240506766</v>
      </c>
      <c r="N163" s="5"/>
      <c r="X163">
        <f t="shared" si="22"/>
        <v>0.30859375</v>
      </c>
      <c r="Y163" s="5">
        <f t="shared" si="23"/>
        <v>6.3187833126477156E-3</v>
      </c>
    </row>
    <row r="164" spans="1:25">
      <c r="B164" s="1" t="s">
        <v>3</v>
      </c>
      <c r="C164" s="1">
        <v>8.4</v>
      </c>
      <c r="D164" t="s">
        <v>176</v>
      </c>
      <c r="E164">
        <f t="shared" si="24"/>
        <v>12.922382502717449</v>
      </c>
      <c r="F164" s="5">
        <f t="shared" si="25"/>
        <v>3.5693376159210539E-2</v>
      </c>
      <c r="G164" s="8">
        <f t="shared" si="20"/>
        <v>3.5693376159210539E-2</v>
      </c>
      <c r="H164" s="8"/>
      <c r="I164" s="5">
        <f t="shared" si="21"/>
        <v>1.2740171016428993E-3</v>
      </c>
      <c r="J164" s="5"/>
      <c r="K164" s="5">
        <f t="shared" si="26"/>
        <v>0.310546875</v>
      </c>
      <c r="L164" s="5"/>
      <c r="M164" s="8">
        <f t="shared" si="27"/>
        <v>-0.16988085121411078</v>
      </c>
      <c r="N164" s="5"/>
      <c r="X164">
        <f t="shared" si="22"/>
        <v>0.310546875</v>
      </c>
      <c r="Y164" s="5">
        <f t="shared" si="23"/>
        <v>1.2740171016428993E-3</v>
      </c>
    </row>
    <row r="165" spans="1:25">
      <c r="B165" s="1" t="s">
        <v>4</v>
      </c>
      <c r="C165" s="1">
        <v>12.9</v>
      </c>
      <c r="D165" t="s">
        <v>177</v>
      </c>
      <c r="E165">
        <f t="shared" si="24"/>
        <v>58.232336597168896</v>
      </c>
      <c r="F165" s="5">
        <f t="shared" si="25"/>
        <v>0.16084562536013944</v>
      </c>
      <c r="G165" s="8">
        <f t="shared" si="20"/>
        <v>0.16084562536013941</v>
      </c>
      <c r="H165" s="8"/>
      <c r="I165" s="5">
        <f t="shared" si="21"/>
        <v>2.5871315197494322E-2</v>
      </c>
      <c r="J165" s="5"/>
      <c r="K165" s="5">
        <f t="shared" si="26"/>
        <v>0.3125</v>
      </c>
      <c r="L165" s="5"/>
      <c r="M165" s="8">
        <f t="shared" si="27"/>
        <v>-1.2286760515147386</v>
      </c>
      <c r="N165" s="5"/>
      <c r="X165">
        <f t="shared" si="22"/>
        <v>0.3125</v>
      </c>
      <c r="Y165" s="5">
        <f t="shared" si="23"/>
        <v>2.5871315197494322E-2</v>
      </c>
    </row>
    <row r="166" spans="1:25">
      <c r="B166" s="1" t="s">
        <v>5</v>
      </c>
      <c r="C166" s="1">
        <v>13.7</v>
      </c>
      <c r="D166" t="s">
        <v>178</v>
      </c>
      <c r="E166">
        <f t="shared" si="24"/>
        <v>27.667390343732851</v>
      </c>
      <c r="F166" s="5">
        <f t="shared" si="25"/>
        <v>7.6421091131987126E-2</v>
      </c>
      <c r="G166" s="8">
        <f t="shared" si="20"/>
        <v>7.642109113198714E-2</v>
      </c>
      <c r="H166" s="8"/>
      <c r="I166" s="5">
        <f t="shared" si="21"/>
        <v>5.8401831698034834E-3</v>
      </c>
      <c r="J166" s="5"/>
      <c r="K166" s="5">
        <f t="shared" si="26"/>
        <v>0.314453125</v>
      </c>
      <c r="L166" s="5"/>
      <c r="M166" s="8">
        <f t="shared" si="27"/>
        <v>-0.61902213958060692</v>
      </c>
      <c r="N166" s="5"/>
      <c r="X166">
        <f t="shared" si="22"/>
        <v>0.314453125</v>
      </c>
      <c r="Y166" s="5">
        <f t="shared" si="23"/>
        <v>5.8401831698034834E-3</v>
      </c>
    </row>
    <row r="167" spans="1:25">
      <c r="B167" s="1" t="s">
        <v>6</v>
      </c>
      <c r="C167" s="1">
        <v>16.7</v>
      </c>
      <c r="D167" t="s">
        <v>179</v>
      </c>
      <c r="E167">
        <f t="shared" si="24"/>
        <v>6.4387011143304074</v>
      </c>
      <c r="F167" s="5">
        <f t="shared" si="25"/>
        <v>1.7784567265532857E-2</v>
      </c>
      <c r="G167" s="8">
        <f t="shared" si="20"/>
        <v>1.7784567265532857E-2</v>
      </c>
      <c r="H167" s="8"/>
      <c r="I167" s="5">
        <f t="shared" si="21"/>
        <v>3.1629083282226286E-4</v>
      </c>
      <c r="J167" s="5"/>
      <c r="K167" s="5">
        <f t="shared" si="26"/>
        <v>0.31640625</v>
      </c>
      <c r="L167" s="5"/>
      <c r="M167" s="8">
        <f t="shared" si="27"/>
        <v>-2.4654874794355655</v>
      </c>
      <c r="N167" s="5"/>
      <c r="X167">
        <f t="shared" si="22"/>
        <v>0.31640625</v>
      </c>
      <c r="Y167" s="5">
        <f t="shared" si="23"/>
        <v>3.1629083282226286E-4</v>
      </c>
    </row>
    <row r="168" spans="1:25">
      <c r="B168" s="1" t="s">
        <v>7</v>
      </c>
      <c r="C168" s="1">
        <v>18.3</v>
      </c>
      <c r="D168" t="s">
        <v>180</v>
      </c>
      <c r="E168">
        <f t="shared" si="24"/>
        <v>46.735355133598866</v>
      </c>
      <c r="F168" s="5">
        <f t="shared" si="25"/>
        <v>0.12908940053175502</v>
      </c>
      <c r="G168" s="8">
        <f t="shared" si="20"/>
        <v>0.12908940053175505</v>
      </c>
      <c r="H168" s="8"/>
      <c r="I168" s="5">
        <f t="shared" si="21"/>
        <v>1.666407332964788E-2</v>
      </c>
      <c r="J168" s="5"/>
      <c r="K168" s="5">
        <f t="shared" si="26"/>
        <v>0.318359375</v>
      </c>
      <c r="L168" s="5"/>
      <c r="M168" s="8">
        <f t="shared" si="27"/>
        <v>-0.43562975106891672</v>
      </c>
      <c r="N168" s="5"/>
      <c r="X168">
        <f t="shared" si="22"/>
        <v>0.318359375</v>
      </c>
      <c r="Y168" s="5">
        <f t="shared" si="23"/>
        <v>1.666407332964788E-2</v>
      </c>
    </row>
    <row r="169" spans="1:25">
      <c r="B169" s="1" t="s">
        <v>8</v>
      </c>
      <c r="C169" s="1">
        <v>13</v>
      </c>
      <c r="D169" t="s">
        <v>181</v>
      </c>
      <c r="E169">
        <f t="shared" si="24"/>
        <v>38.06778401339254</v>
      </c>
      <c r="F169" s="5">
        <f t="shared" si="25"/>
        <v>0.10514839148677622</v>
      </c>
      <c r="G169" s="8">
        <f t="shared" si="20"/>
        <v>0.10514839148677622</v>
      </c>
      <c r="H169" s="8"/>
      <c r="I169" s="5">
        <f t="shared" si="21"/>
        <v>1.1056184232256355E-2</v>
      </c>
      <c r="J169" s="5"/>
      <c r="K169" s="5">
        <f t="shared" si="26"/>
        <v>0.3203125</v>
      </c>
      <c r="L169" s="5"/>
      <c r="M169" s="8">
        <f t="shared" si="27"/>
        <v>-2.7788769314190902</v>
      </c>
      <c r="N169" s="5"/>
      <c r="X169">
        <f t="shared" si="22"/>
        <v>0.3203125</v>
      </c>
      <c r="Y169" s="5">
        <f t="shared" si="23"/>
        <v>1.1056184232256355E-2</v>
      </c>
    </row>
    <row r="170" spans="1:25">
      <c r="B170" s="1" t="s">
        <v>9</v>
      </c>
      <c r="C170" s="1">
        <v>11.3</v>
      </c>
      <c r="D170" t="s">
        <v>182</v>
      </c>
      <c r="E170">
        <f t="shared" si="24"/>
        <v>26.751295837256727</v>
      </c>
      <c r="F170" s="5">
        <f t="shared" si="25"/>
        <v>7.389071364082693E-2</v>
      </c>
      <c r="G170" s="8">
        <f t="shared" si="20"/>
        <v>7.389071364082693E-2</v>
      </c>
      <c r="H170" s="8"/>
      <c r="I170" s="5">
        <f t="shared" si="21"/>
        <v>5.4598375623506872E-3</v>
      </c>
      <c r="J170" s="5"/>
      <c r="K170" s="5">
        <f t="shared" si="26"/>
        <v>0.322265625</v>
      </c>
      <c r="L170" s="5"/>
      <c r="M170" s="8">
        <f t="shared" si="27"/>
        <v>-1.1413879003386034</v>
      </c>
      <c r="N170" s="5"/>
      <c r="X170">
        <f t="shared" si="22"/>
        <v>0.322265625</v>
      </c>
      <c r="Y170" s="5">
        <f t="shared" si="23"/>
        <v>5.4598375623506872E-3</v>
      </c>
    </row>
    <row r="171" spans="1:25">
      <c r="B171" s="1" t="s">
        <v>10</v>
      </c>
      <c r="C171" s="1">
        <v>6.6</v>
      </c>
      <c r="D171" t="s">
        <v>183</v>
      </c>
      <c r="E171">
        <f t="shared" si="24"/>
        <v>13.402209870561297</v>
      </c>
      <c r="F171" s="5">
        <f t="shared" si="25"/>
        <v>3.7018724540465529E-2</v>
      </c>
      <c r="G171" s="8">
        <f t="shared" si="20"/>
        <v>3.7018724540465529E-2</v>
      </c>
      <c r="H171" s="8"/>
      <c r="I171" s="5">
        <f t="shared" si="21"/>
        <v>1.3703859666028648E-3</v>
      </c>
      <c r="J171" s="5"/>
      <c r="K171" s="5">
        <f t="shared" si="26"/>
        <v>0.32421875</v>
      </c>
      <c r="L171" s="5"/>
      <c r="M171" s="8">
        <f t="shared" si="27"/>
        <v>7.527730405416648E-2</v>
      </c>
      <c r="N171" s="5"/>
      <c r="X171">
        <f t="shared" si="22"/>
        <v>0.32421875</v>
      </c>
      <c r="Y171" s="5">
        <f t="shared" si="23"/>
        <v>1.3703859666028648E-3</v>
      </c>
    </row>
    <row r="172" spans="1:25">
      <c r="B172" s="1" t="s">
        <v>11</v>
      </c>
      <c r="C172" s="1">
        <v>4.4000000000000004</v>
      </c>
      <c r="D172" t="s">
        <v>184</v>
      </c>
      <c r="E172">
        <f t="shared" si="24"/>
        <v>39.223726283351013</v>
      </c>
      <c r="F172" s="5">
        <f t="shared" si="25"/>
        <v>0.10834126108735359</v>
      </c>
      <c r="G172" s="8">
        <f t="shared" si="20"/>
        <v>0.10834126108735359</v>
      </c>
      <c r="H172" s="8"/>
      <c r="I172" s="5">
        <f t="shared" si="21"/>
        <v>1.1737828853998118E-2</v>
      </c>
      <c r="J172" s="5"/>
      <c r="K172" s="5">
        <f t="shared" si="26"/>
        <v>0.326171875</v>
      </c>
      <c r="L172" s="5"/>
      <c r="M172" s="8">
        <f t="shared" si="27"/>
        <v>-2.15181352100329</v>
      </c>
      <c r="N172" s="5"/>
      <c r="X172">
        <f t="shared" si="22"/>
        <v>0.326171875</v>
      </c>
      <c r="Y172" s="5">
        <f t="shared" si="23"/>
        <v>1.1737828853998118E-2</v>
      </c>
    </row>
    <row r="173" spans="1:25">
      <c r="A173">
        <v>1991</v>
      </c>
      <c r="B173" s="1" t="s">
        <v>0</v>
      </c>
      <c r="C173" s="1">
        <v>2.4</v>
      </c>
      <c r="D173" t="s">
        <v>185</v>
      </c>
      <c r="E173">
        <f t="shared" si="24"/>
        <v>8.3235666386825145</v>
      </c>
      <c r="F173" s="5">
        <f t="shared" si="25"/>
        <v>2.2990821929181733E-2</v>
      </c>
      <c r="G173" s="8">
        <f t="shared" si="20"/>
        <v>2.2990821929181733E-2</v>
      </c>
      <c r="H173" s="8"/>
      <c r="I173" s="5">
        <f t="shared" si="21"/>
        <v>5.285778929793437E-4</v>
      </c>
      <c r="J173" s="5"/>
      <c r="K173" s="5">
        <f t="shared" si="26"/>
        <v>0.328125</v>
      </c>
      <c r="L173" s="5"/>
      <c r="M173" s="8">
        <f t="shared" si="27"/>
        <v>1.0716731177093524</v>
      </c>
      <c r="N173" s="5"/>
      <c r="X173">
        <f t="shared" si="22"/>
        <v>0.328125</v>
      </c>
      <c r="Y173" s="5">
        <f t="shared" si="23"/>
        <v>5.285778929793437E-4</v>
      </c>
    </row>
    <row r="174" spans="1:25">
      <c r="B174" s="1" t="s">
        <v>1</v>
      </c>
      <c r="C174" s="1">
        <v>1.9</v>
      </c>
      <c r="D174" t="s">
        <v>186</v>
      </c>
      <c r="E174">
        <f t="shared" si="24"/>
        <v>39.744702565727763</v>
      </c>
      <c r="F174" s="5">
        <f t="shared" si="25"/>
        <v>0.109780268361205</v>
      </c>
      <c r="G174" s="8">
        <f t="shared" si="20"/>
        <v>0.109780268361205</v>
      </c>
      <c r="H174" s="8"/>
      <c r="I174" s="5">
        <f t="shared" si="21"/>
        <v>1.2051707321458187E-2</v>
      </c>
      <c r="J174" s="5"/>
      <c r="K174" s="5">
        <f t="shared" si="26"/>
        <v>0.330078125</v>
      </c>
      <c r="L174" s="5"/>
      <c r="M174" s="8">
        <f t="shared" si="27"/>
        <v>-1.4325535739947826</v>
      </c>
      <c r="N174" s="5"/>
      <c r="X174">
        <f t="shared" si="22"/>
        <v>0.330078125</v>
      </c>
      <c r="Y174" s="5">
        <f t="shared" si="23"/>
        <v>1.2051707321458187E-2</v>
      </c>
    </row>
    <row r="175" spans="1:25">
      <c r="B175" s="1" t="s">
        <v>2</v>
      </c>
      <c r="C175" s="1">
        <v>7.8</v>
      </c>
      <c r="D175" t="s">
        <v>187</v>
      </c>
      <c r="E175">
        <f t="shared" si="24"/>
        <v>21.180920276656352</v>
      </c>
      <c r="F175" s="5">
        <f t="shared" si="25"/>
        <v>5.8504579528888094E-2</v>
      </c>
      <c r="G175" s="8">
        <f t="shared" si="20"/>
        <v>5.8504579528888094E-2</v>
      </c>
      <c r="H175" s="8"/>
      <c r="I175" s="5">
        <f t="shared" si="21"/>
        <v>3.4227858258519916E-3</v>
      </c>
      <c r="J175" s="5"/>
      <c r="K175" s="5">
        <f t="shared" si="26"/>
        <v>0.33203125</v>
      </c>
      <c r="L175" s="5"/>
      <c r="M175" s="8">
        <f t="shared" si="27"/>
        <v>-0.85163815681647859</v>
      </c>
      <c r="N175" s="5"/>
      <c r="X175">
        <f t="shared" si="22"/>
        <v>0.33203125</v>
      </c>
      <c r="Y175" s="5">
        <f t="shared" si="23"/>
        <v>3.4227858258519916E-3</v>
      </c>
    </row>
    <row r="176" spans="1:25">
      <c r="B176" s="1" t="s">
        <v>3</v>
      </c>
      <c r="C176" s="1">
        <v>8</v>
      </c>
      <c r="D176" t="s">
        <v>188</v>
      </c>
      <c r="E176">
        <f t="shared" si="24"/>
        <v>13.947327771095173</v>
      </c>
      <c r="F176" s="5">
        <f t="shared" si="25"/>
        <v>3.8524414243643959E-2</v>
      </c>
      <c r="G176" s="8">
        <f t="shared" si="20"/>
        <v>3.8524414243643959E-2</v>
      </c>
      <c r="H176" s="8"/>
      <c r="I176" s="5">
        <f t="shared" si="21"/>
        <v>1.4841304928158775E-3</v>
      </c>
      <c r="J176" s="5"/>
      <c r="K176" s="5">
        <f t="shared" si="26"/>
        <v>0.333984375</v>
      </c>
      <c r="L176" s="5"/>
      <c r="M176" s="8">
        <f t="shared" si="27"/>
        <v>-2.211828414675979</v>
      </c>
      <c r="N176" s="5"/>
      <c r="X176">
        <f t="shared" si="22"/>
        <v>0.333984375</v>
      </c>
      <c r="Y176" s="5">
        <f t="shared" si="23"/>
        <v>1.4841304928158775E-3</v>
      </c>
    </row>
    <row r="177" spans="1:25">
      <c r="B177" s="1" t="s">
        <v>4</v>
      </c>
      <c r="C177" s="1">
        <v>11.2</v>
      </c>
      <c r="D177" t="s">
        <v>189</v>
      </c>
      <c r="E177">
        <f t="shared" si="24"/>
        <v>24.987025645636674</v>
      </c>
      <c r="F177" s="5">
        <f t="shared" si="25"/>
        <v>6.9017559670749476E-2</v>
      </c>
      <c r="G177" s="8">
        <f t="shared" si="20"/>
        <v>6.9017559670749476E-2</v>
      </c>
      <c r="H177" s="8"/>
      <c r="I177" s="5">
        <f t="shared" si="21"/>
        <v>4.7634235429054646E-3</v>
      </c>
      <c r="J177" s="5"/>
      <c r="K177" s="5">
        <f t="shared" si="26"/>
        <v>0.3359375</v>
      </c>
      <c r="L177" s="5"/>
      <c r="M177" s="8">
        <f t="shared" si="27"/>
        <v>1.5882128191576244</v>
      </c>
      <c r="N177" s="5"/>
      <c r="X177">
        <f t="shared" si="22"/>
        <v>0.3359375</v>
      </c>
      <c r="Y177" s="5">
        <f t="shared" si="23"/>
        <v>4.7634235429054646E-3</v>
      </c>
    </row>
    <row r="178" spans="1:25">
      <c r="B178" s="1" t="s">
        <v>5</v>
      </c>
      <c r="C178" s="1">
        <v>12.1</v>
      </c>
      <c r="D178" t="s">
        <v>190</v>
      </c>
      <c r="E178">
        <f t="shared" si="24"/>
        <v>11.773093627456401</v>
      </c>
      <c r="F178" s="5">
        <f t="shared" si="25"/>
        <v>3.251888413874434E-2</v>
      </c>
      <c r="G178" s="8">
        <f t="shared" si="20"/>
        <v>3.251888413874434E-2</v>
      </c>
      <c r="H178" s="8"/>
      <c r="I178" s="5">
        <f t="shared" si="21"/>
        <v>1.0574778256290782E-3</v>
      </c>
      <c r="J178" s="5"/>
      <c r="K178" s="5">
        <f t="shared" si="26"/>
        <v>0.337890625</v>
      </c>
      <c r="L178" s="5"/>
      <c r="M178" s="8">
        <f t="shared" si="27"/>
        <v>-1.1444665172488739</v>
      </c>
      <c r="N178" s="5"/>
      <c r="X178">
        <f t="shared" si="22"/>
        <v>0.337890625</v>
      </c>
      <c r="Y178" s="5">
        <f t="shared" si="23"/>
        <v>1.0574778256290782E-3</v>
      </c>
    </row>
    <row r="179" spans="1:25">
      <c r="B179" s="1" t="s">
        <v>6</v>
      </c>
      <c r="C179" s="1">
        <v>17.5</v>
      </c>
      <c r="D179" t="s">
        <v>191</v>
      </c>
      <c r="E179">
        <f t="shared" si="24"/>
        <v>22.103798346913351</v>
      </c>
      <c r="F179" s="5">
        <f t="shared" si="25"/>
        <v>6.1053694144853246E-2</v>
      </c>
      <c r="G179" s="8">
        <f t="shared" si="20"/>
        <v>6.1053694144853246E-2</v>
      </c>
      <c r="H179" s="8"/>
      <c r="I179" s="5">
        <f t="shared" si="21"/>
        <v>3.7275535687332877E-3</v>
      </c>
      <c r="J179" s="5"/>
      <c r="K179" s="5">
        <f t="shared" si="26"/>
        <v>0.33984375</v>
      </c>
      <c r="L179" s="5"/>
      <c r="M179" s="8">
        <f t="shared" si="27"/>
        <v>-0.76298816109228307</v>
      </c>
      <c r="N179" s="5"/>
      <c r="X179">
        <f t="shared" si="22"/>
        <v>0.33984375</v>
      </c>
      <c r="Y179" s="5">
        <f t="shared" si="23"/>
        <v>3.7275535687332877E-3</v>
      </c>
    </row>
    <row r="180" spans="1:25">
      <c r="B180" s="1" t="s">
        <v>7</v>
      </c>
      <c r="C180" s="1">
        <v>17.2</v>
      </c>
      <c r="D180" t="s">
        <v>192</v>
      </c>
      <c r="E180">
        <f t="shared" si="24"/>
        <v>41.206045953545605</v>
      </c>
      <c r="F180" s="5">
        <f t="shared" si="25"/>
        <v>0.11381669734233045</v>
      </c>
      <c r="G180" s="8">
        <f t="shared" si="20"/>
        <v>0.11381669734233045</v>
      </c>
      <c r="H180" s="8"/>
      <c r="I180" s="5">
        <f t="shared" si="21"/>
        <v>1.2954240593915652E-2</v>
      </c>
      <c r="J180" s="5"/>
      <c r="K180" s="5">
        <f t="shared" si="26"/>
        <v>0.341796875</v>
      </c>
      <c r="L180" s="5"/>
      <c r="M180" s="8">
        <f t="shared" si="27"/>
        <v>-7.0930861392388064E-2</v>
      </c>
      <c r="N180" s="5"/>
      <c r="X180">
        <f t="shared" si="22"/>
        <v>0.341796875</v>
      </c>
      <c r="Y180" s="5">
        <f t="shared" si="23"/>
        <v>1.2954240593915652E-2</v>
      </c>
    </row>
    <row r="181" spans="1:25">
      <c r="B181" s="1" t="s">
        <v>8</v>
      </c>
      <c r="C181" s="1">
        <v>14.6</v>
      </c>
      <c r="D181" t="s">
        <v>193</v>
      </c>
      <c r="E181">
        <f t="shared" si="24"/>
        <v>15.415090098474446</v>
      </c>
      <c r="F181" s="5">
        <f t="shared" si="25"/>
        <v>4.2578573207940958E-2</v>
      </c>
      <c r="G181" s="8">
        <f t="shared" si="20"/>
        <v>4.2578573207940958E-2</v>
      </c>
      <c r="H181" s="8"/>
      <c r="I181" s="5">
        <f t="shared" si="21"/>
        <v>1.8129348964239875E-3</v>
      </c>
      <c r="J181" s="5"/>
      <c r="K181" s="5">
        <f t="shared" si="26"/>
        <v>0.34375</v>
      </c>
      <c r="L181" s="5"/>
      <c r="M181" s="8">
        <f t="shared" si="27"/>
        <v>-0.65433194516511251</v>
      </c>
      <c r="N181" s="5"/>
      <c r="X181">
        <f t="shared" si="22"/>
        <v>0.34375</v>
      </c>
      <c r="Y181" s="5">
        <f t="shared" si="23"/>
        <v>1.8129348964239875E-3</v>
      </c>
    </row>
    <row r="182" spans="1:25">
      <c r="B182" s="1" t="s">
        <v>9</v>
      </c>
      <c r="C182" s="1">
        <v>10</v>
      </c>
      <c r="D182" t="s">
        <v>194</v>
      </c>
      <c r="E182">
        <f t="shared" si="24"/>
        <v>9.2973617236140882</v>
      </c>
      <c r="F182" s="5">
        <f t="shared" si="25"/>
        <v>2.5680576257467853E-2</v>
      </c>
      <c r="G182" s="8">
        <f t="shared" si="20"/>
        <v>2.5680576257467846E-2</v>
      </c>
      <c r="H182" s="8"/>
      <c r="I182" s="5">
        <f t="shared" si="21"/>
        <v>6.5949199691562124E-4</v>
      </c>
      <c r="J182" s="5"/>
      <c r="K182" s="5">
        <f t="shared" si="26"/>
        <v>0.345703125</v>
      </c>
      <c r="L182" s="5"/>
      <c r="M182" s="8">
        <f t="shared" si="27"/>
        <v>2.7656575096353602</v>
      </c>
      <c r="N182" s="5"/>
      <c r="X182">
        <f t="shared" si="22"/>
        <v>0.345703125</v>
      </c>
      <c r="Y182" s="5">
        <f t="shared" si="23"/>
        <v>6.5949199691562124E-4</v>
      </c>
    </row>
    <row r="183" spans="1:25">
      <c r="B183" s="1" t="s">
        <v>10</v>
      </c>
      <c r="C183" s="1">
        <v>6.4</v>
      </c>
      <c r="D183" t="s">
        <v>195</v>
      </c>
      <c r="E183">
        <f t="shared" si="24"/>
        <v>25.277212490116931</v>
      </c>
      <c r="F183" s="5">
        <f t="shared" si="25"/>
        <v>6.981909516115227E-2</v>
      </c>
      <c r="G183" s="8">
        <f t="shared" si="20"/>
        <v>6.981909516115227E-2</v>
      </c>
      <c r="H183" s="8"/>
      <c r="I183" s="5">
        <f t="shared" si="21"/>
        <v>4.8747060491220367E-3</v>
      </c>
      <c r="J183" s="5"/>
      <c r="K183" s="5">
        <f t="shared" si="26"/>
        <v>0.34765625</v>
      </c>
      <c r="L183" s="5"/>
      <c r="M183" s="8">
        <f t="shared" si="27"/>
        <v>-2.4225332920624627</v>
      </c>
      <c r="N183" s="5"/>
      <c r="X183">
        <f t="shared" si="22"/>
        <v>0.34765625</v>
      </c>
      <c r="Y183" s="5">
        <f t="shared" si="23"/>
        <v>4.8747060491220367E-3</v>
      </c>
    </row>
    <row r="184" spans="1:25">
      <c r="B184" s="1" t="s">
        <v>11</v>
      </c>
      <c r="C184" s="1">
        <v>5.2</v>
      </c>
      <c r="D184" t="s">
        <v>196</v>
      </c>
      <c r="E184">
        <f t="shared" si="24"/>
        <v>12.546051078684766</v>
      </c>
      <c r="F184" s="5">
        <f t="shared" si="25"/>
        <v>3.4653897636135932E-2</v>
      </c>
      <c r="G184" s="8">
        <f t="shared" si="20"/>
        <v>3.4653897636135925E-2</v>
      </c>
      <c r="H184" s="8"/>
      <c r="I184" s="5">
        <f t="shared" si="21"/>
        <v>1.200892621375787E-3</v>
      </c>
      <c r="J184" s="5"/>
      <c r="K184" s="5">
        <f t="shared" si="26"/>
        <v>0.349609375</v>
      </c>
      <c r="L184" s="5"/>
      <c r="M184" s="8">
        <f t="shared" si="27"/>
        <v>-1.621157506796242</v>
      </c>
      <c r="N184" s="5"/>
      <c r="X184">
        <f t="shared" si="22"/>
        <v>0.349609375</v>
      </c>
      <c r="Y184" s="5">
        <f t="shared" si="23"/>
        <v>1.200892621375787E-3</v>
      </c>
    </row>
    <row r="185" spans="1:25">
      <c r="A185">
        <v>1992</v>
      </c>
      <c r="B185" s="1" t="s">
        <v>0</v>
      </c>
      <c r="C185" s="1">
        <v>3.8</v>
      </c>
      <c r="D185" t="s">
        <v>197</v>
      </c>
      <c r="E185">
        <f t="shared" si="24"/>
        <v>17.716328662793458</v>
      </c>
      <c r="F185" s="5">
        <f t="shared" si="25"/>
        <v>4.8934906778089274E-2</v>
      </c>
      <c r="G185" s="8">
        <f t="shared" si="20"/>
        <v>4.8934906778089274E-2</v>
      </c>
      <c r="H185" s="8"/>
      <c r="I185" s="5">
        <f t="shared" si="21"/>
        <v>2.3946251013802875E-3</v>
      </c>
      <c r="J185" s="5"/>
      <c r="K185" s="5">
        <f t="shared" si="26"/>
        <v>0.3515625</v>
      </c>
      <c r="L185" s="5"/>
      <c r="M185" s="8">
        <f t="shared" si="27"/>
        <v>-2.7470475761563029</v>
      </c>
      <c r="N185" s="5"/>
      <c r="X185">
        <f t="shared" si="22"/>
        <v>0.3515625</v>
      </c>
      <c r="Y185" s="5">
        <f t="shared" si="23"/>
        <v>2.3946251013802875E-3</v>
      </c>
    </row>
    <row r="186" spans="1:25">
      <c r="B186" s="1" t="s">
        <v>1</v>
      </c>
      <c r="C186" s="1">
        <v>5.8</v>
      </c>
      <c r="D186" t="s">
        <v>198</v>
      </c>
      <c r="E186">
        <f t="shared" si="24"/>
        <v>6.1065657984371287</v>
      </c>
      <c r="F186" s="5">
        <f t="shared" si="25"/>
        <v>1.6867164397799759E-2</v>
      </c>
      <c r="G186" s="8">
        <f t="shared" si="20"/>
        <v>1.6867164397799759E-2</v>
      </c>
      <c r="H186" s="8"/>
      <c r="I186" s="5">
        <f t="shared" si="21"/>
        <v>2.845012348224037E-4</v>
      </c>
      <c r="J186" s="5"/>
      <c r="K186" s="5">
        <f t="shared" si="26"/>
        <v>0.353515625</v>
      </c>
      <c r="L186" s="5"/>
      <c r="M186" s="8">
        <f t="shared" si="27"/>
        <v>2.5836754887496589</v>
      </c>
      <c r="N186" s="5"/>
      <c r="X186">
        <f t="shared" si="22"/>
        <v>0.353515625</v>
      </c>
      <c r="Y186" s="5">
        <f t="shared" si="23"/>
        <v>2.845012348224037E-4</v>
      </c>
    </row>
    <row r="187" spans="1:25">
      <c r="B187" s="1" t="s">
        <v>2</v>
      </c>
      <c r="C187" s="1">
        <v>7</v>
      </c>
      <c r="D187" t="s">
        <v>199</v>
      </c>
      <c r="E187">
        <f t="shared" si="24"/>
        <v>21.174526496281594</v>
      </c>
      <c r="F187" s="5">
        <f t="shared" si="25"/>
        <v>5.8486919038808372E-2</v>
      </c>
      <c r="G187" s="8">
        <f t="shared" si="20"/>
        <v>5.8486919038808372E-2</v>
      </c>
      <c r="H187" s="8"/>
      <c r="I187" s="5">
        <f t="shared" si="21"/>
        <v>3.4207196986521253E-3</v>
      </c>
      <c r="J187" s="5"/>
      <c r="K187" s="5">
        <f t="shared" si="26"/>
        <v>0.35546875</v>
      </c>
      <c r="L187" s="5"/>
      <c r="M187" s="8">
        <f t="shared" si="27"/>
        <v>0.31747983371836991</v>
      </c>
      <c r="N187" s="5"/>
      <c r="X187">
        <f t="shared" si="22"/>
        <v>0.35546875</v>
      </c>
      <c r="Y187" s="5">
        <f t="shared" si="23"/>
        <v>3.4207196986521253E-3</v>
      </c>
    </row>
    <row r="188" spans="1:25">
      <c r="B188" s="1" t="s">
        <v>3</v>
      </c>
      <c r="C188" s="1">
        <v>8.4</v>
      </c>
      <c r="D188" t="s">
        <v>200</v>
      </c>
      <c r="E188">
        <f t="shared" si="24"/>
        <v>34.142596323505252</v>
      </c>
      <c r="F188" s="5">
        <f t="shared" si="25"/>
        <v>9.4306489795568174E-2</v>
      </c>
      <c r="G188" s="8">
        <f t="shared" si="20"/>
        <v>9.4306489795568174E-2</v>
      </c>
      <c r="H188" s="8"/>
      <c r="I188" s="5">
        <f t="shared" si="21"/>
        <v>8.8937140175616037E-3</v>
      </c>
      <c r="J188" s="5"/>
      <c r="K188" s="5">
        <f t="shared" si="26"/>
        <v>0.357421875</v>
      </c>
      <c r="L188" s="5"/>
      <c r="M188" s="8">
        <f t="shared" si="27"/>
        <v>-1.1267123916141533</v>
      </c>
      <c r="N188" s="5"/>
      <c r="X188">
        <f t="shared" si="22"/>
        <v>0.357421875</v>
      </c>
      <c r="Y188" s="5">
        <f t="shared" si="23"/>
        <v>8.8937140175616037E-3</v>
      </c>
    </row>
    <row r="189" spans="1:25">
      <c r="B189" s="1" t="s">
        <v>4</v>
      </c>
      <c r="C189" s="1">
        <v>13.8</v>
      </c>
      <c r="D189" t="s">
        <v>201</v>
      </c>
      <c r="E189">
        <f t="shared" si="24"/>
        <v>28.793910934772796</v>
      </c>
      <c r="F189" s="5">
        <f t="shared" si="25"/>
        <v>7.9532694058044251E-2</v>
      </c>
      <c r="G189" s="8">
        <f t="shared" si="20"/>
        <v>7.9532694058044251E-2</v>
      </c>
      <c r="H189" s="8"/>
      <c r="I189" s="5">
        <f t="shared" si="21"/>
        <v>6.3254494241304672E-3</v>
      </c>
      <c r="J189" s="5"/>
      <c r="K189" s="5">
        <f t="shared" si="26"/>
        <v>0.359375</v>
      </c>
      <c r="L189" s="5"/>
      <c r="M189" s="8">
        <f t="shared" si="27"/>
        <v>0.67367100519969703</v>
      </c>
      <c r="N189" s="5"/>
      <c r="X189">
        <f t="shared" si="22"/>
        <v>0.359375</v>
      </c>
      <c r="Y189" s="5">
        <f t="shared" si="23"/>
        <v>6.3254494241304672E-3</v>
      </c>
    </row>
    <row r="190" spans="1:25">
      <c r="B190" s="1" t="s">
        <v>5</v>
      </c>
      <c r="C190" s="1">
        <v>16.5</v>
      </c>
      <c r="D190" t="s">
        <v>202</v>
      </c>
      <c r="E190">
        <f t="shared" si="24"/>
        <v>33.436194075290963</v>
      </c>
      <c r="F190" s="5">
        <f t="shared" si="25"/>
        <v>9.2355310811358227E-2</v>
      </c>
      <c r="G190" s="8">
        <f t="shared" si="20"/>
        <v>9.235531081135824E-2</v>
      </c>
      <c r="H190" s="8"/>
      <c r="I190" s="5">
        <f t="shared" si="21"/>
        <v>8.529503435062584E-3</v>
      </c>
      <c r="J190" s="5"/>
      <c r="K190" s="5">
        <f t="shared" si="26"/>
        <v>0.361328125</v>
      </c>
      <c r="L190" s="5"/>
      <c r="M190" s="8">
        <f t="shared" si="27"/>
        <v>-1.3012365746229451</v>
      </c>
      <c r="N190" s="5"/>
      <c r="X190">
        <f t="shared" si="22"/>
        <v>0.361328125</v>
      </c>
      <c r="Y190" s="5">
        <f t="shared" si="23"/>
        <v>8.529503435062584E-3</v>
      </c>
    </row>
    <row r="191" spans="1:25">
      <c r="B191" s="1" t="s">
        <v>6</v>
      </c>
      <c r="C191" s="1">
        <v>16.2</v>
      </c>
      <c r="D191" t="s">
        <v>203</v>
      </c>
      <c r="E191">
        <f t="shared" si="24"/>
        <v>51.034430832959295</v>
      </c>
      <c r="F191" s="5">
        <f t="shared" si="25"/>
        <v>0.14096403170305213</v>
      </c>
      <c r="G191" s="8">
        <f t="shared" si="20"/>
        <v>0.14096403170305211</v>
      </c>
      <c r="H191" s="8"/>
      <c r="I191" s="5">
        <f t="shared" si="21"/>
        <v>1.9870858233979081E-2</v>
      </c>
      <c r="J191" s="5"/>
      <c r="K191" s="5">
        <f t="shared" si="26"/>
        <v>0.36328125</v>
      </c>
      <c r="L191" s="5"/>
      <c r="M191" s="8">
        <f t="shared" si="27"/>
        <v>1.6049452372845727</v>
      </c>
      <c r="N191" s="5"/>
      <c r="X191">
        <f t="shared" si="22"/>
        <v>0.36328125</v>
      </c>
      <c r="Y191" s="5">
        <f t="shared" si="23"/>
        <v>1.9870858233979081E-2</v>
      </c>
    </row>
    <row r="192" spans="1:25">
      <c r="B192" s="1" t="s">
        <v>7</v>
      </c>
      <c r="C192" s="1">
        <v>15.1</v>
      </c>
      <c r="D192" t="s">
        <v>204</v>
      </c>
      <c r="E192">
        <f t="shared" si="24"/>
        <v>44.513520185549922</v>
      </c>
      <c r="F192" s="5">
        <f t="shared" si="25"/>
        <v>0.12295239053783835</v>
      </c>
      <c r="G192" s="8">
        <f t="shared" si="20"/>
        <v>0.12295239053783835</v>
      </c>
      <c r="H192" s="8"/>
      <c r="I192" s="5">
        <f t="shared" si="21"/>
        <v>1.5117290338969122E-2</v>
      </c>
      <c r="J192" s="5"/>
      <c r="K192" s="5">
        <f t="shared" si="26"/>
        <v>0.365234375</v>
      </c>
      <c r="L192" s="5"/>
      <c r="M192" s="8">
        <f t="shared" si="27"/>
        <v>-2.9594777920054121</v>
      </c>
      <c r="N192" s="5"/>
      <c r="X192">
        <f t="shared" si="22"/>
        <v>0.365234375</v>
      </c>
      <c r="Y192" s="5">
        <f t="shared" si="23"/>
        <v>1.5117290338969122E-2</v>
      </c>
    </row>
    <row r="193" spans="1:25">
      <c r="B193" s="1" t="s">
        <v>8</v>
      </c>
      <c r="C193" s="1">
        <v>13</v>
      </c>
      <c r="D193" t="s">
        <v>205</v>
      </c>
      <c r="E193">
        <f t="shared" si="24"/>
        <v>13.901013988785477</v>
      </c>
      <c r="F193" s="5">
        <f t="shared" si="25"/>
        <v>3.8396489284528393E-2</v>
      </c>
      <c r="G193" s="8">
        <f t="shared" si="20"/>
        <v>3.8396489284528393E-2</v>
      </c>
      <c r="H193" s="8"/>
      <c r="I193" s="5">
        <f t="shared" si="21"/>
        <v>1.4742903893769036E-3</v>
      </c>
      <c r="J193" s="5"/>
      <c r="K193" s="5">
        <f t="shared" si="26"/>
        <v>0.3671875</v>
      </c>
      <c r="L193" s="5"/>
      <c r="M193" s="8">
        <f t="shared" si="27"/>
        <v>-0.49646330586049026</v>
      </c>
      <c r="N193" s="5"/>
      <c r="X193">
        <f t="shared" si="22"/>
        <v>0.3671875</v>
      </c>
      <c r="Y193" s="5">
        <f t="shared" si="23"/>
        <v>1.4742903893769036E-3</v>
      </c>
    </row>
    <row r="194" spans="1:25">
      <c r="B194" s="1" t="s">
        <v>9</v>
      </c>
      <c r="C194" s="1">
        <v>7.5</v>
      </c>
      <c r="D194" t="s">
        <v>206</v>
      </c>
      <c r="E194">
        <f t="shared" si="24"/>
        <v>25.150146320861705</v>
      </c>
      <c r="F194" s="5">
        <f t="shared" si="25"/>
        <v>6.9468121137950048E-2</v>
      </c>
      <c r="G194" s="8">
        <f t="shared" si="20"/>
        <v>6.9468121137950034E-2</v>
      </c>
      <c r="H194" s="8"/>
      <c r="I194" s="5">
        <f t="shared" si="21"/>
        <v>4.8258198544369E-3</v>
      </c>
      <c r="J194" s="5"/>
      <c r="K194" s="5">
        <f t="shared" si="26"/>
        <v>0.369140625</v>
      </c>
      <c r="L194" s="5"/>
      <c r="M194" s="8">
        <f t="shared" si="27"/>
        <v>-0.31933442191499173</v>
      </c>
      <c r="N194" s="5"/>
      <c r="X194">
        <f t="shared" si="22"/>
        <v>0.369140625</v>
      </c>
      <c r="Y194" s="5">
        <f t="shared" si="23"/>
        <v>4.8258198544369E-3</v>
      </c>
    </row>
    <row r="195" spans="1:25">
      <c r="B195" s="1" t="s">
        <v>10</v>
      </c>
      <c r="C195" s="1">
        <v>7</v>
      </c>
      <c r="D195" t="s">
        <v>207</v>
      </c>
      <c r="E195">
        <f t="shared" si="24"/>
        <v>42.568324224054024</v>
      </c>
      <c r="F195" s="5">
        <f t="shared" si="25"/>
        <v>0.11757949501006321</v>
      </c>
      <c r="G195" s="8">
        <f t="shared" si="20"/>
        <v>0.11757949501006321</v>
      </c>
      <c r="H195" s="8"/>
      <c r="I195" s="5">
        <f t="shared" si="21"/>
        <v>1.3824937646821479E-2</v>
      </c>
      <c r="J195" s="5"/>
      <c r="K195" s="5">
        <f t="shared" si="26"/>
        <v>0.37109375</v>
      </c>
      <c r="L195" s="5"/>
      <c r="M195" s="8">
        <f t="shared" si="27"/>
        <v>-1.2625051834122785</v>
      </c>
      <c r="N195" s="5"/>
      <c r="X195">
        <f t="shared" si="22"/>
        <v>0.37109375</v>
      </c>
      <c r="Y195" s="5">
        <f t="shared" si="23"/>
        <v>1.3824937646821479E-2</v>
      </c>
    </row>
    <row r="196" spans="1:25">
      <c r="B196" s="1" t="s">
        <v>11</v>
      </c>
      <c r="C196" s="1">
        <v>3.7</v>
      </c>
      <c r="D196" t="s">
        <v>208</v>
      </c>
      <c r="E196">
        <f t="shared" si="24"/>
        <v>6.0219535037860883</v>
      </c>
      <c r="F196" s="5">
        <f t="shared" si="25"/>
        <v>1.6633453744207941E-2</v>
      </c>
      <c r="G196" s="8">
        <f t="shared" si="20"/>
        <v>1.6633453744207941E-2</v>
      </c>
      <c r="H196" s="8"/>
      <c r="I196" s="5">
        <f t="shared" si="21"/>
        <v>2.766717834607052E-4</v>
      </c>
      <c r="J196" s="5"/>
      <c r="K196" s="5">
        <f t="shared" si="26"/>
        <v>0.373046875</v>
      </c>
      <c r="L196" s="5"/>
      <c r="M196" s="8">
        <f t="shared" si="27"/>
        <v>2.0631953588643412</v>
      </c>
      <c r="N196" s="5"/>
      <c r="X196">
        <f t="shared" si="22"/>
        <v>0.373046875</v>
      </c>
      <c r="Y196" s="5">
        <f t="shared" si="23"/>
        <v>2.766717834607052E-4</v>
      </c>
    </row>
    <row r="197" spans="1:25">
      <c r="A197">
        <v>1993</v>
      </c>
      <c r="B197" s="1" t="s">
        <v>0</v>
      </c>
      <c r="C197" s="1">
        <v>5.4</v>
      </c>
      <c r="D197" t="s">
        <v>209</v>
      </c>
      <c r="E197">
        <f t="shared" si="24"/>
        <v>32.021037413302572</v>
      </c>
      <c r="F197" s="5">
        <f t="shared" si="25"/>
        <v>8.8446455842087476E-2</v>
      </c>
      <c r="G197" s="8">
        <f t="shared" si="20"/>
        <v>8.8446455842087462E-2</v>
      </c>
      <c r="H197" s="8"/>
      <c r="I197" s="5">
        <f t="shared" si="21"/>
        <v>7.8227755510263276E-3</v>
      </c>
      <c r="J197" s="5"/>
      <c r="K197" s="5">
        <f t="shared" si="26"/>
        <v>0.375</v>
      </c>
      <c r="L197" s="5"/>
      <c r="M197" s="8">
        <f t="shared" si="27"/>
        <v>-2.3072525032944471</v>
      </c>
      <c r="N197" s="5"/>
      <c r="X197">
        <f t="shared" si="22"/>
        <v>0.375</v>
      </c>
      <c r="Y197" s="5">
        <f t="shared" si="23"/>
        <v>7.8227755510263276E-3</v>
      </c>
    </row>
    <row r="198" spans="1:25">
      <c r="B198" s="1" t="s">
        <v>1</v>
      </c>
      <c r="C198" s="1">
        <v>5.0999999999999996</v>
      </c>
      <c r="D198" t="s">
        <v>210</v>
      </c>
      <c r="E198">
        <f t="shared" si="24"/>
        <v>5.4999751598829398</v>
      </c>
      <c r="F198" s="5">
        <f t="shared" si="25"/>
        <v>1.5191678640276535E-2</v>
      </c>
      <c r="G198" s="8">
        <f t="shared" ref="G198:G261" si="28">SQRT(2)*IMABS(D198)/$O$1</f>
        <v>1.5191678640276535E-2</v>
      </c>
      <c r="H198" s="8"/>
      <c r="I198" s="5">
        <f t="shared" ref="I198:I261" si="29">G198^2</f>
        <v>2.3078709990943431E-4</v>
      </c>
      <c r="J198" s="5"/>
      <c r="K198" s="5">
        <f t="shared" si="26"/>
        <v>0.376953125</v>
      </c>
      <c r="L198" s="5"/>
      <c r="M198" s="8">
        <f t="shared" si="27"/>
        <v>-0.57579830238487339</v>
      </c>
      <c r="N198" s="5"/>
      <c r="X198">
        <f t="shared" ref="X198:X261" si="30">K198</f>
        <v>0.376953125</v>
      </c>
      <c r="Y198" s="5">
        <f t="shared" ref="Y198:Y261" si="31">I198</f>
        <v>2.3078709990943431E-4</v>
      </c>
    </row>
    <row r="199" spans="1:25">
      <c r="B199" s="1" t="s">
        <v>2</v>
      </c>
      <c r="C199" s="1">
        <v>6.6</v>
      </c>
      <c r="D199" t="s">
        <v>211</v>
      </c>
      <c r="E199">
        <f t="shared" ref="E199:E262" si="32">SQRT((IMREAL(D199))^2+(IMAGINARY(D199))^2)</f>
        <v>7.9247446169366516</v>
      </c>
      <c r="F199" s="5">
        <f t="shared" ref="F199:F262" si="33">(E199*SQRT(2))/$O$1</f>
        <v>2.1889221319560531E-2</v>
      </c>
      <c r="G199" s="8">
        <f t="shared" si="28"/>
        <v>2.1889221319560531E-2</v>
      </c>
      <c r="H199" s="8"/>
      <c r="I199" s="5">
        <f t="shared" si="29"/>
        <v>4.7913800997670327E-4</v>
      </c>
      <c r="J199" s="5"/>
      <c r="K199" s="5">
        <f t="shared" ref="K199:K261" si="34">K198+$O$7</f>
        <v>0.37890625</v>
      </c>
      <c r="L199" s="5"/>
      <c r="M199" s="8">
        <f t="shared" ref="M199:M262" si="35">ATAN2(IMAGINARY(D199),IMREAL(D199))</f>
        <v>-0.2542070017716504</v>
      </c>
      <c r="N199" s="5"/>
      <c r="X199">
        <f t="shared" si="30"/>
        <v>0.37890625</v>
      </c>
      <c r="Y199" s="5">
        <f t="shared" si="31"/>
        <v>4.7913800997670327E-4</v>
      </c>
    </row>
    <row r="200" spans="1:25">
      <c r="B200" s="1" t="s">
        <v>3</v>
      </c>
      <c r="C200" s="1">
        <v>9.4</v>
      </c>
      <c r="D200" t="s">
        <v>212</v>
      </c>
      <c r="E200">
        <f t="shared" si="32"/>
        <v>5.1356612344491239</v>
      </c>
      <c r="F200" s="5">
        <f t="shared" si="33"/>
        <v>1.4185394081077544E-2</v>
      </c>
      <c r="G200" s="8">
        <f t="shared" si="28"/>
        <v>1.4185394081077548E-2</v>
      </c>
      <c r="H200" s="8"/>
      <c r="I200" s="5">
        <f t="shared" si="29"/>
        <v>2.0122540523546993E-4</v>
      </c>
      <c r="J200" s="5"/>
      <c r="K200" s="5">
        <f t="shared" si="34"/>
        <v>0.380859375</v>
      </c>
      <c r="L200" s="5"/>
      <c r="M200" s="8">
        <f t="shared" si="35"/>
        <v>0.51466050205576241</v>
      </c>
      <c r="N200" s="5"/>
      <c r="X200">
        <f t="shared" si="30"/>
        <v>0.380859375</v>
      </c>
      <c r="Y200" s="5">
        <f t="shared" si="31"/>
        <v>2.0122540523546993E-4</v>
      </c>
    </row>
    <row r="201" spans="1:25">
      <c r="B201" s="1" t="s">
        <v>4</v>
      </c>
      <c r="C201" s="1">
        <v>11.5</v>
      </c>
      <c r="D201" t="s">
        <v>213</v>
      </c>
      <c r="E201">
        <f t="shared" si="32"/>
        <v>33.697405831749606</v>
      </c>
      <c r="F201" s="5">
        <f t="shared" si="33"/>
        <v>9.307681317197368E-2</v>
      </c>
      <c r="G201" s="8">
        <f t="shared" si="28"/>
        <v>9.307681317197368E-2</v>
      </c>
      <c r="H201" s="8"/>
      <c r="I201" s="5">
        <f t="shared" si="29"/>
        <v>8.6632931502504933E-3</v>
      </c>
      <c r="J201" s="5"/>
      <c r="K201" s="5">
        <f t="shared" si="34"/>
        <v>0.3828125</v>
      </c>
      <c r="L201" s="5"/>
      <c r="M201" s="8">
        <f t="shared" si="35"/>
        <v>-2.3287449442784367</v>
      </c>
      <c r="N201" s="5"/>
      <c r="X201">
        <f t="shared" si="30"/>
        <v>0.3828125</v>
      </c>
      <c r="Y201" s="5">
        <f t="shared" si="31"/>
        <v>8.6632931502504933E-3</v>
      </c>
    </row>
    <row r="202" spans="1:25">
      <c r="B202" s="1" t="s">
        <v>5</v>
      </c>
      <c r="C202" s="1">
        <v>15</v>
      </c>
      <c r="D202" t="s">
        <v>214</v>
      </c>
      <c r="E202">
        <f t="shared" si="32"/>
        <v>50.611776059846925</v>
      </c>
      <c r="F202" s="5">
        <f t="shared" si="33"/>
        <v>0.13979660179614345</v>
      </c>
      <c r="G202" s="8">
        <f t="shared" si="28"/>
        <v>0.13979660179614345</v>
      </c>
      <c r="H202" s="8"/>
      <c r="I202" s="5">
        <f t="shared" si="29"/>
        <v>1.9543089873749499E-2</v>
      </c>
      <c r="J202" s="5"/>
      <c r="K202" s="5">
        <f t="shared" si="34"/>
        <v>0.384765625</v>
      </c>
      <c r="L202" s="5"/>
      <c r="M202" s="8">
        <f t="shared" si="35"/>
        <v>-2.4216503534929523</v>
      </c>
      <c r="N202" s="5"/>
      <c r="X202">
        <f t="shared" si="30"/>
        <v>0.384765625</v>
      </c>
      <c r="Y202" s="5">
        <f t="shared" si="31"/>
        <v>1.9543089873749499E-2</v>
      </c>
    </row>
    <row r="203" spans="1:25">
      <c r="B203" s="1" t="s">
        <v>6</v>
      </c>
      <c r="C203" s="1">
        <v>15.4</v>
      </c>
      <c r="D203" t="s">
        <v>215</v>
      </c>
      <c r="E203">
        <f t="shared" si="32"/>
        <v>31.415650836723852</v>
      </c>
      <c r="F203" s="5">
        <f t="shared" si="33"/>
        <v>8.6774295867329196E-2</v>
      </c>
      <c r="G203" s="8">
        <f t="shared" si="28"/>
        <v>8.6774295867329196E-2</v>
      </c>
      <c r="H203" s="8"/>
      <c r="I203" s="5">
        <f t="shared" si="29"/>
        <v>7.5297784232707847E-3</v>
      </c>
      <c r="J203" s="5"/>
      <c r="K203" s="5">
        <f t="shared" si="34"/>
        <v>0.38671875</v>
      </c>
      <c r="L203" s="5"/>
      <c r="M203" s="8">
        <f t="shared" si="35"/>
        <v>-2.070221958262719</v>
      </c>
      <c r="N203" s="5"/>
      <c r="X203">
        <f t="shared" si="30"/>
        <v>0.38671875</v>
      </c>
      <c r="Y203" s="5">
        <f t="shared" si="31"/>
        <v>7.5297784232707847E-3</v>
      </c>
    </row>
    <row r="204" spans="1:25">
      <c r="B204" s="1" t="s">
        <v>7</v>
      </c>
      <c r="C204" s="1">
        <v>14.6</v>
      </c>
      <c r="D204" t="s">
        <v>216</v>
      </c>
      <c r="E204">
        <f t="shared" si="32"/>
        <v>30.401461251461008</v>
      </c>
      <c r="F204" s="5">
        <f t="shared" si="33"/>
        <v>8.3972966440969313E-2</v>
      </c>
      <c r="G204" s="8">
        <f t="shared" si="28"/>
        <v>8.3972966440969313E-2</v>
      </c>
      <c r="H204" s="8"/>
      <c r="I204" s="5">
        <f t="shared" si="29"/>
        <v>7.0514590928961582E-3</v>
      </c>
      <c r="J204" s="5"/>
      <c r="K204" s="5">
        <f t="shared" si="34"/>
        <v>0.388671875</v>
      </c>
      <c r="L204" s="5"/>
      <c r="M204" s="8">
        <f t="shared" si="35"/>
        <v>-1.6383724477046608</v>
      </c>
      <c r="N204" s="5"/>
      <c r="X204">
        <f t="shared" si="30"/>
        <v>0.388671875</v>
      </c>
      <c r="Y204" s="5">
        <f t="shared" si="31"/>
        <v>7.0514590928961582E-3</v>
      </c>
    </row>
    <row r="205" spans="1:25">
      <c r="B205" s="1" t="s">
        <v>8</v>
      </c>
      <c r="C205" s="1">
        <v>13</v>
      </c>
      <c r="D205" t="s">
        <v>217</v>
      </c>
      <c r="E205">
        <f t="shared" si="32"/>
        <v>8.6181931377622671</v>
      </c>
      <c r="F205" s="5">
        <f t="shared" si="33"/>
        <v>2.3804620348777613E-2</v>
      </c>
      <c r="G205" s="8">
        <f t="shared" si="28"/>
        <v>2.3804620348777613E-2</v>
      </c>
      <c r="H205" s="8"/>
      <c r="I205" s="5">
        <f t="shared" si="29"/>
        <v>5.6665994994943721E-4</v>
      </c>
      <c r="J205" s="5"/>
      <c r="K205" s="5">
        <f t="shared" si="34"/>
        <v>0.390625</v>
      </c>
      <c r="L205" s="5"/>
      <c r="M205" s="8">
        <f t="shared" si="35"/>
        <v>0.38810993895427454</v>
      </c>
      <c r="N205" s="5"/>
      <c r="X205">
        <f t="shared" si="30"/>
        <v>0.390625</v>
      </c>
      <c r="Y205" s="5">
        <f t="shared" si="31"/>
        <v>5.6665994994943721E-4</v>
      </c>
    </row>
    <row r="206" spans="1:25">
      <c r="B206" s="1" t="s">
        <v>9</v>
      </c>
      <c r="C206" s="1">
        <v>8</v>
      </c>
      <c r="D206" t="s">
        <v>218</v>
      </c>
      <c r="E206">
        <f t="shared" si="32"/>
        <v>25.842445029274646</v>
      </c>
      <c r="F206" s="5">
        <f t="shared" si="33"/>
        <v>7.1380344229065196E-2</v>
      </c>
      <c r="G206" s="8">
        <f t="shared" si="28"/>
        <v>7.1380344229065196E-2</v>
      </c>
      <c r="H206" s="8"/>
      <c r="I206" s="5">
        <f t="shared" si="29"/>
        <v>5.095153542259841E-3</v>
      </c>
      <c r="J206" s="5"/>
      <c r="K206" s="5">
        <f t="shared" si="34"/>
        <v>0.392578125</v>
      </c>
      <c r="L206" s="5"/>
      <c r="M206" s="8">
        <f t="shared" si="35"/>
        <v>-1.6670241495826887</v>
      </c>
      <c r="N206" s="5"/>
      <c r="X206">
        <f t="shared" si="30"/>
        <v>0.392578125</v>
      </c>
      <c r="Y206" s="5">
        <f t="shared" si="31"/>
        <v>5.095153542259841E-3</v>
      </c>
    </row>
    <row r="207" spans="1:25">
      <c r="B207" s="1" t="s">
        <v>10</v>
      </c>
      <c r="C207" s="1">
        <v>4.2</v>
      </c>
      <c r="D207" t="s">
        <v>219</v>
      </c>
      <c r="E207">
        <f t="shared" si="32"/>
        <v>23.877087500647725</v>
      </c>
      <c r="F207" s="5">
        <f t="shared" si="33"/>
        <v>6.5951759713642824E-2</v>
      </c>
      <c r="G207" s="8">
        <f t="shared" si="28"/>
        <v>6.5951759713642824E-2</v>
      </c>
      <c r="H207" s="8"/>
      <c r="I207" s="5">
        <f t="shared" si="29"/>
        <v>4.3496346093260807E-3</v>
      </c>
      <c r="J207" s="5"/>
      <c r="K207" s="5">
        <f t="shared" si="34"/>
        <v>0.39453125</v>
      </c>
      <c r="L207" s="5"/>
      <c r="M207" s="8">
        <f t="shared" si="35"/>
        <v>-2.2047699566471044</v>
      </c>
      <c r="N207" s="5"/>
      <c r="X207">
        <f t="shared" si="30"/>
        <v>0.39453125</v>
      </c>
      <c r="Y207" s="5">
        <f t="shared" si="31"/>
        <v>4.3496346093260807E-3</v>
      </c>
    </row>
    <row r="208" spans="1:25">
      <c r="B208" s="1" t="s">
        <v>11</v>
      </c>
      <c r="C208" s="1">
        <v>4.5</v>
      </c>
      <c r="D208" t="s">
        <v>220</v>
      </c>
      <c r="E208">
        <f t="shared" si="32"/>
        <v>23.022901307786611</v>
      </c>
      <c r="F208" s="5">
        <f t="shared" si="33"/>
        <v>6.3592381395799008E-2</v>
      </c>
      <c r="G208" s="8">
        <f t="shared" si="28"/>
        <v>6.3592381395799008E-2</v>
      </c>
      <c r="H208" s="8"/>
      <c r="I208" s="5">
        <f t="shared" si="29"/>
        <v>4.0439909715887642E-3</v>
      </c>
      <c r="J208" s="5"/>
      <c r="K208" s="5">
        <f t="shared" si="34"/>
        <v>0.396484375</v>
      </c>
      <c r="L208" s="5"/>
      <c r="M208" s="8">
        <f t="shared" si="35"/>
        <v>-1.0563874880344712</v>
      </c>
      <c r="N208" s="5"/>
      <c r="X208">
        <f t="shared" si="30"/>
        <v>0.396484375</v>
      </c>
      <c r="Y208" s="5">
        <f t="shared" si="31"/>
        <v>4.0439909715887642E-3</v>
      </c>
    </row>
    <row r="209" spans="1:25">
      <c r="A209">
        <v>1994</v>
      </c>
      <c r="B209" s="1" t="s">
        <v>0</v>
      </c>
      <c r="C209" s="1">
        <v>4.7</v>
      </c>
      <c r="D209" t="s">
        <v>221</v>
      </c>
      <c r="E209">
        <f t="shared" si="32"/>
        <v>22.887018778892017</v>
      </c>
      <c r="F209" s="5">
        <f t="shared" si="33"/>
        <v>6.3217055389446886E-2</v>
      </c>
      <c r="G209" s="8">
        <f t="shared" si="28"/>
        <v>6.32170553894469E-2</v>
      </c>
      <c r="H209" s="8"/>
      <c r="I209" s="5">
        <f t="shared" si="29"/>
        <v>3.9963960921123969E-3</v>
      </c>
      <c r="J209" s="5"/>
      <c r="K209" s="5">
        <f t="shared" si="34"/>
        <v>0.3984375</v>
      </c>
      <c r="L209" s="5"/>
      <c r="M209" s="8">
        <f t="shared" si="35"/>
        <v>-0.24988384769426655</v>
      </c>
      <c r="N209" s="5"/>
      <c r="X209">
        <f t="shared" si="30"/>
        <v>0.3984375</v>
      </c>
      <c r="Y209" s="5">
        <f t="shared" si="31"/>
        <v>3.9963960921123969E-3</v>
      </c>
    </row>
    <row r="210" spans="1:25">
      <c r="B210" s="1" t="s">
        <v>1</v>
      </c>
      <c r="C210" s="1">
        <v>2.4</v>
      </c>
      <c r="D210" t="s">
        <v>222</v>
      </c>
      <c r="E210">
        <f t="shared" si="32"/>
        <v>11.978916826544788</v>
      </c>
      <c r="F210" s="5">
        <f t="shared" si="33"/>
        <v>3.3087395778591634E-2</v>
      </c>
      <c r="G210" s="8">
        <f t="shared" si="28"/>
        <v>3.3087395778591641E-2</v>
      </c>
      <c r="H210" s="8"/>
      <c r="I210" s="5">
        <f t="shared" si="29"/>
        <v>1.0947757594091639E-3</v>
      </c>
      <c r="J210" s="5"/>
      <c r="K210" s="5">
        <f t="shared" si="34"/>
        <v>0.400390625</v>
      </c>
      <c r="L210" s="5"/>
      <c r="M210" s="8">
        <f t="shared" si="35"/>
        <v>0.67641402174031107</v>
      </c>
      <c r="N210" s="5"/>
      <c r="X210">
        <f t="shared" si="30"/>
        <v>0.400390625</v>
      </c>
      <c r="Y210" s="5">
        <f t="shared" si="31"/>
        <v>1.0947757594091639E-3</v>
      </c>
    </row>
    <row r="211" spans="1:25">
      <c r="B211" s="1" t="s">
        <v>2</v>
      </c>
      <c r="C211" s="1">
        <v>7.1</v>
      </c>
      <c r="D211" t="s">
        <v>223</v>
      </c>
      <c r="E211">
        <f t="shared" si="32"/>
        <v>29.673814861626589</v>
      </c>
      <c r="F211" s="5">
        <f t="shared" si="33"/>
        <v>8.1963108251290301E-2</v>
      </c>
      <c r="G211" s="8">
        <f t="shared" si="28"/>
        <v>8.1963108251290301E-2</v>
      </c>
      <c r="H211" s="8"/>
      <c r="I211" s="5">
        <f t="shared" si="29"/>
        <v>6.7179511142127319E-3</v>
      </c>
      <c r="J211" s="5"/>
      <c r="K211" s="5">
        <f t="shared" si="34"/>
        <v>0.40234375</v>
      </c>
      <c r="L211" s="5"/>
      <c r="M211" s="8">
        <f t="shared" si="35"/>
        <v>-1.7454504152347332</v>
      </c>
      <c r="N211" s="5"/>
      <c r="X211">
        <f t="shared" si="30"/>
        <v>0.40234375</v>
      </c>
      <c r="Y211" s="5">
        <f t="shared" si="31"/>
        <v>6.7179511142127319E-3</v>
      </c>
    </row>
    <row r="212" spans="1:25">
      <c r="B212" s="1" t="s">
        <v>3</v>
      </c>
      <c r="C212" s="1">
        <v>8.1999999999999993</v>
      </c>
      <c r="D212" t="s">
        <v>224</v>
      </c>
      <c r="E212">
        <f t="shared" si="32"/>
        <v>3.2052680075799334</v>
      </c>
      <c r="F212" s="5">
        <f t="shared" si="33"/>
        <v>8.8533857175002555E-3</v>
      </c>
      <c r="G212" s="8">
        <f t="shared" si="28"/>
        <v>8.8533857175002555E-3</v>
      </c>
      <c r="H212" s="8"/>
      <c r="I212" s="5">
        <f t="shared" si="29"/>
        <v>7.8382438662837509E-5</v>
      </c>
      <c r="J212" s="5"/>
      <c r="K212" s="5">
        <f t="shared" si="34"/>
        <v>0.404296875</v>
      </c>
      <c r="L212" s="5"/>
      <c r="M212" s="8">
        <f t="shared" si="35"/>
        <v>-1.7539090455631807</v>
      </c>
      <c r="N212" s="5"/>
      <c r="X212">
        <f t="shared" si="30"/>
        <v>0.404296875</v>
      </c>
      <c r="Y212" s="5">
        <f t="shared" si="31"/>
        <v>7.8382438662837509E-5</v>
      </c>
    </row>
    <row r="213" spans="1:25">
      <c r="B213" s="1" t="s">
        <v>4</v>
      </c>
      <c r="C213" s="1">
        <v>10</v>
      </c>
      <c r="D213" t="s">
        <v>225</v>
      </c>
      <c r="E213">
        <f t="shared" si="32"/>
        <v>22.642692515329916</v>
      </c>
      <c r="F213" s="5">
        <f t="shared" si="33"/>
        <v>6.2542193054342457E-2</v>
      </c>
      <c r="G213" s="8">
        <f t="shared" si="28"/>
        <v>6.2542193054342457E-2</v>
      </c>
      <c r="H213" s="8"/>
      <c r="I213" s="5">
        <f t="shared" si="29"/>
        <v>3.9115259120466421E-3</v>
      </c>
      <c r="J213" s="5"/>
      <c r="K213" s="5">
        <f t="shared" si="34"/>
        <v>0.40625</v>
      </c>
      <c r="L213" s="5"/>
      <c r="M213" s="8">
        <f t="shared" si="35"/>
        <v>-0.42746166205517361</v>
      </c>
      <c r="N213" s="5"/>
      <c r="X213">
        <f t="shared" si="30"/>
        <v>0.40625</v>
      </c>
      <c r="Y213" s="5">
        <f t="shared" si="31"/>
        <v>3.9115259120466421E-3</v>
      </c>
    </row>
    <row r="214" spans="1:25">
      <c r="B214" s="1" t="s">
        <v>5</v>
      </c>
      <c r="C214" s="1">
        <v>14.9</v>
      </c>
      <c r="D214" t="s">
        <v>226</v>
      </c>
      <c r="E214">
        <f t="shared" si="32"/>
        <v>42.562790672860039</v>
      </c>
      <c r="F214" s="5">
        <f t="shared" si="33"/>
        <v>0.11756421058985497</v>
      </c>
      <c r="G214" s="8">
        <f t="shared" si="28"/>
        <v>0.11756421058985494</v>
      </c>
      <c r="H214" s="8"/>
      <c r="I214" s="5">
        <f t="shared" si="29"/>
        <v>1.3821343611615761E-2</v>
      </c>
      <c r="J214" s="5"/>
      <c r="K214" s="5">
        <f t="shared" si="34"/>
        <v>0.408203125</v>
      </c>
      <c r="L214" s="5"/>
      <c r="M214" s="8">
        <f t="shared" si="35"/>
        <v>-1.4542268503564353</v>
      </c>
      <c r="N214" s="5"/>
      <c r="X214">
        <f t="shared" si="30"/>
        <v>0.408203125</v>
      </c>
      <c r="Y214" s="5">
        <f t="shared" si="31"/>
        <v>1.3821343611615761E-2</v>
      </c>
    </row>
    <row r="215" spans="1:25">
      <c r="B215" s="1" t="s">
        <v>6</v>
      </c>
      <c r="C215" s="1">
        <v>18.3</v>
      </c>
      <c r="D215" t="s">
        <v>227</v>
      </c>
      <c r="E215">
        <f t="shared" si="32"/>
        <v>43.667280475613772</v>
      </c>
      <c r="F215" s="5">
        <f t="shared" si="33"/>
        <v>0.12061496148547433</v>
      </c>
      <c r="G215" s="8">
        <f t="shared" si="28"/>
        <v>0.12061496148547431</v>
      </c>
      <c r="H215" s="8"/>
      <c r="I215" s="5">
        <f t="shared" si="29"/>
        <v>1.4547968934142451E-2</v>
      </c>
      <c r="J215" s="5"/>
      <c r="K215" s="5">
        <f t="shared" si="34"/>
        <v>0.41015625</v>
      </c>
      <c r="L215" s="5"/>
      <c r="M215" s="8">
        <f t="shared" si="35"/>
        <v>-6.6624246198731724E-2</v>
      </c>
      <c r="N215" s="5"/>
      <c r="X215">
        <f t="shared" si="30"/>
        <v>0.41015625</v>
      </c>
      <c r="Y215" s="5">
        <f t="shared" si="31"/>
        <v>1.4547968934142451E-2</v>
      </c>
    </row>
    <row r="216" spans="1:25">
      <c r="B216" s="1" t="s">
        <v>7</v>
      </c>
      <c r="C216" s="1">
        <v>15.7</v>
      </c>
      <c r="D216" t="s">
        <v>228</v>
      </c>
      <c r="E216">
        <f t="shared" si="32"/>
        <v>17.550465300590606</v>
      </c>
      <c r="F216" s="5">
        <f t="shared" si="33"/>
        <v>4.8476769636823507E-2</v>
      </c>
      <c r="G216" s="8">
        <f t="shared" si="28"/>
        <v>4.8476769636823507E-2</v>
      </c>
      <c r="H216" s="8"/>
      <c r="I216" s="5">
        <f t="shared" si="29"/>
        <v>2.3499971944216536E-3</v>
      </c>
      <c r="J216" s="5"/>
      <c r="K216" s="5">
        <f t="shared" si="34"/>
        <v>0.412109375</v>
      </c>
      <c r="L216" s="5"/>
      <c r="M216" s="8">
        <f t="shared" si="35"/>
        <v>-2.3565161261519556</v>
      </c>
      <c r="N216" s="5"/>
      <c r="X216">
        <f t="shared" si="30"/>
        <v>0.412109375</v>
      </c>
      <c r="Y216" s="5">
        <f t="shared" si="31"/>
        <v>2.3499971944216536E-3</v>
      </c>
    </row>
    <row r="217" spans="1:25">
      <c r="B217" s="1" t="s">
        <v>8</v>
      </c>
      <c r="C217" s="1">
        <v>12.4</v>
      </c>
      <c r="D217" t="s">
        <v>229</v>
      </c>
      <c r="E217">
        <f t="shared" si="32"/>
        <v>37.185665366483107</v>
      </c>
      <c r="F217" s="5">
        <f t="shared" si="33"/>
        <v>0.10271185993583574</v>
      </c>
      <c r="G217" s="8">
        <f t="shared" si="28"/>
        <v>0.10271185993583574</v>
      </c>
      <c r="H217" s="8"/>
      <c r="I217" s="5">
        <f t="shared" si="29"/>
        <v>1.054972617147874E-2</v>
      </c>
      <c r="J217" s="5"/>
      <c r="K217" s="5">
        <f t="shared" si="34"/>
        <v>0.4140625</v>
      </c>
      <c r="L217" s="5"/>
      <c r="M217" s="8">
        <f t="shared" si="35"/>
        <v>-2.625134700201754</v>
      </c>
      <c r="N217" s="5"/>
      <c r="X217">
        <f t="shared" si="30"/>
        <v>0.4140625</v>
      </c>
      <c r="Y217" s="5">
        <f t="shared" si="31"/>
        <v>1.054972617147874E-2</v>
      </c>
    </row>
    <row r="218" spans="1:25">
      <c r="B218" s="1" t="s">
        <v>9</v>
      </c>
      <c r="C218" s="1">
        <v>9.6999999999999993</v>
      </c>
      <c r="D218" t="s">
        <v>230</v>
      </c>
      <c r="E218">
        <f t="shared" si="32"/>
        <v>32.733994092943298</v>
      </c>
      <c r="F218" s="5">
        <f t="shared" si="33"/>
        <v>9.0415739056408581E-2</v>
      </c>
      <c r="G218" s="8">
        <f t="shared" si="28"/>
        <v>9.0415739056408567E-2</v>
      </c>
      <c r="H218" s="8"/>
      <c r="I218" s="5">
        <f t="shared" si="29"/>
        <v>8.175005869116566E-3</v>
      </c>
      <c r="J218" s="5"/>
      <c r="K218" s="5">
        <f t="shared" si="34"/>
        <v>0.416015625</v>
      </c>
      <c r="L218" s="5"/>
      <c r="M218" s="8">
        <f t="shared" si="35"/>
        <v>-0.74685664598166557</v>
      </c>
      <c r="N218" s="5"/>
      <c r="X218">
        <f t="shared" si="30"/>
        <v>0.416015625</v>
      </c>
      <c r="Y218" s="5">
        <f t="shared" si="31"/>
        <v>8.175005869116566E-3</v>
      </c>
    </row>
    <row r="219" spans="1:25">
      <c r="B219" s="1" t="s">
        <v>10</v>
      </c>
      <c r="C219" s="1">
        <v>9.3000000000000007</v>
      </c>
      <c r="D219" t="s">
        <v>231</v>
      </c>
      <c r="E219">
        <f t="shared" si="32"/>
        <v>10.479757265214765</v>
      </c>
      <c r="F219" s="5">
        <f t="shared" si="33"/>
        <v>2.8946513388368553E-2</v>
      </c>
      <c r="G219" s="8">
        <f t="shared" si="28"/>
        <v>2.8946513388368553E-2</v>
      </c>
      <c r="H219" s="8"/>
      <c r="I219" s="5">
        <f t="shared" si="29"/>
        <v>8.3790063734299992E-4</v>
      </c>
      <c r="J219" s="5"/>
      <c r="K219" s="5">
        <f t="shared" si="34"/>
        <v>0.41796875</v>
      </c>
      <c r="L219" s="5"/>
      <c r="M219" s="8">
        <f t="shared" si="35"/>
        <v>0.73168864881720719</v>
      </c>
      <c r="N219" s="5"/>
      <c r="X219">
        <f t="shared" si="30"/>
        <v>0.41796875</v>
      </c>
      <c r="Y219" s="5">
        <f t="shared" si="31"/>
        <v>8.3790063734299992E-4</v>
      </c>
    </row>
    <row r="220" spans="1:25">
      <c r="B220" s="1" t="s">
        <v>11</v>
      </c>
      <c r="C220" s="1">
        <v>6.1</v>
      </c>
      <c r="D220" t="s">
        <v>232</v>
      </c>
      <c r="E220">
        <f t="shared" si="32"/>
        <v>28.455988076517908</v>
      </c>
      <c r="F220" s="5">
        <f t="shared" si="33"/>
        <v>7.859930521198967E-2</v>
      </c>
      <c r="G220" s="8">
        <f t="shared" si="28"/>
        <v>7.859930521198967E-2</v>
      </c>
      <c r="H220" s="8"/>
      <c r="I220" s="5">
        <f t="shared" si="29"/>
        <v>6.1778507798075062E-3</v>
      </c>
      <c r="J220" s="5"/>
      <c r="K220" s="5">
        <f t="shared" si="34"/>
        <v>0.419921875</v>
      </c>
      <c r="L220" s="5"/>
      <c r="M220" s="8">
        <f t="shared" si="35"/>
        <v>3.1169507106809058</v>
      </c>
      <c r="N220" s="5"/>
      <c r="X220">
        <f t="shared" si="30"/>
        <v>0.419921875</v>
      </c>
      <c r="Y220" s="5">
        <f t="shared" si="31"/>
        <v>6.1778507798075062E-3</v>
      </c>
    </row>
    <row r="221" spans="1:25">
      <c r="A221">
        <v>1995</v>
      </c>
      <c r="B221" s="1" t="s">
        <v>0</v>
      </c>
      <c r="C221" s="1">
        <v>4.0999999999999996</v>
      </c>
      <c r="D221" t="s">
        <v>233</v>
      </c>
      <c r="E221">
        <f t="shared" si="32"/>
        <v>20.881988344595328</v>
      </c>
      <c r="F221" s="5">
        <f t="shared" si="33"/>
        <v>5.7678888918444554E-2</v>
      </c>
      <c r="G221" s="8">
        <f t="shared" si="28"/>
        <v>5.767888891844454E-2</v>
      </c>
      <c r="H221" s="8"/>
      <c r="I221" s="5">
        <f t="shared" si="29"/>
        <v>3.3268542268662642E-3</v>
      </c>
      <c r="J221" s="5"/>
      <c r="K221" s="5">
        <f t="shared" si="34"/>
        <v>0.421875</v>
      </c>
      <c r="L221" s="5"/>
      <c r="M221" s="8">
        <f t="shared" si="35"/>
        <v>-2.9204132251713149</v>
      </c>
      <c r="N221" s="5"/>
      <c r="X221">
        <f t="shared" si="30"/>
        <v>0.421875</v>
      </c>
      <c r="Y221" s="5">
        <f t="shared" si="31"/>
        <v>3.3268542268662642E-3</v>
      </c>
    </row>
    <row r="222" spans="1:25">
      <c r="B222" s="1" t="s">
        <v>1</v>
      </c>
      <c r="C222" s="1">
        <v>6</v>
      </c>
      <c r="D222" t="s">
        <v>234</v>
      </c>
      <c r="E222">
        <f t="shared" si="32"/>
        <v>20.194749730137161</v>
      </c>
      <c r="F222" s="5">
        <f t="shared" si="33"/>
        <v>5.5780642494317141E-2</v>
      </c>
      <c r="G222" s="8">
        <f t="shared" si="28"/>
        <v>5.5780642494317134E-2</v>
      </c>
      <c r="H222" s="8"/>
      <c r="I222" s="5">
        <f t="shared" si="29"/>
        <v>3.1114800770788184E-3</v>
      </c>
      <c r="J222" s="5"/>
      <c r="K222" s="5">
        <f t="shared" si="34"/>
        <v>0.423828125</v>
      </c>
      <c r="L222" s="5"/>
      <c r="M222" s="8">
        <f t="shared" si="35"/>
        <v>-0.73504772279447195</v>
      </c>
      <c r="N222" s="5"/>
      <c r="X222">
        <f t="shared" si="30"/>
        <v>0.423828125</v>
      </c>
      <c r="Y222" s="5">
        <f t="shared" si="31"/>
        <v>3.1114800770788184E-3</v>
      </c>
    </row>
    <row r="223" spans="1:25">
      <c r="B223" s="1" t="s">
        <v>2</v>
      </c>
      <c r="C223" s="1">
        <v>5.3</v>
      </c>
      <c r="D223" t="s">
        <v>235</v>
      </c>
      <c r="E223">
        <f t="shared" si="32"/>
        <v>17.841213002895639</v>
      </c>
      <c r="F223" s="5">
        <f t="shared" si="33"/>
        <v>4.9279854292738727E-2</v>
      </c>
      <c r="G223" s="8">
        <f t="shared" si="28"/>
        <v>4.9279854292738727E-2</v>
      </c>
      <c r="H223" s="8"/>
      <c r="I223" s="5">
        <f t="shared" si="29"/>
        <v>2.4285040391135593E-3</v>
      </c>
      <c r="J223" s="5"/>
      <c r="K223" s="5">
        <f t="shared" si="34"/>
        <v>0.42578125</v>
      </c>
      <c r="L223" s="5"/>
      <c r="M223" s="8">
        <f t="shared" si="35"/>
        <v>0.17893751767590205</v>
      </c>
      <c r="N223" s="5"/>
      <c r="X223">
        <f t="shared" si="30"/>
        <v>0.42578125</v>
      </c>
      <c r="Y223" s="5">
        <f t="shared" si="31"/>
        <v>2.4285040391135593E-3</v>
      </c>
    </row>
    <row r="224" spans="1:25">
      <c r="B224" s="1" t="s">
        <v>3</v>
      </c>
      <c r="C224" s="1">
        <v>9.1999999999999993</v>
      </c>
      <c r="D224" t="s">
        <v>236</v>
      </c>
      <c r="E224">
        <f t="shared" si="32"/>
        <v>35.350875700049798</v>
      </c>
      <c r="F224" s="5">
        <f t="shared" si="33"/>
        <v>9.7643921595265443E-2</v>
      </c>
      <c r="G224" s="8">
        <f t="shared" si="28"/>
        <v>9.7643921595265443E-2</v>
      </c>
      <c r="H224" s="8"/>
      <c r="I224" s="5">
        <f t="shared" si="29"/>
        <v>9.5343354245023444E-3</v>
      </c>
      <c r="J224" s="5"/>
      <c r="K224" s="5">
        <f t="shared" si="34"/>
        <v>0.427734375</v>
      </c>
      <c r="L224" s="5"/>
      <c r="M224" s="8">
        <f t="shared" si="35"/>
        <v>-0.76732168500807907</v>
      </c>
      <c r="N224" s="5"/>
      <c r="X224">
        <f t="shared" si="30"/>
        <v>0.427734375</v>
      </c>
      <c r="Y224" s="5">
        <f t="shared" si="31"/>
        <v>9.5343354245023444E-3</v>
      </c>
    </row>
    <row r="225" spans="1:25">
      <c r="B225" s="1" t="s">
        <v>4</v>
      </c>
      <c r="C225" s="1">
        <v>12.1</v>
      </c>
      <c r="D225" t="s">
        <v>237</v>
      </c>
      <c r="E225">
        <f t="shared" si="32"/>
        <v>35.707805615793141</v>
      </c>
      <c r="F225" s="5">
        <f t="shared" si="33"/>
        <v>9.8629810516478192E-2</v>
      </c>
      <c r="G225" s="8">
        <f t="shared" si="28"/>
        <v>9.8629810516478192E-2</v>
      </c>
      <c r="H225" s="8"/>
      <c r="I225" s="5">
        <f t="shared" si="29"/>
        <v>9.7278395225163915E-3</v>
      </c>
      <c r="J225" s="5"/>
      <c r="K225" s="5">
        <f t="shared" si="34"/>
        <v>0.4296875</v>
      </c>
      <c r="L225" s="5"/>
      <c r="M225" s="8">
        <f t="shared" si="35"/>
        <v>1.2129886582118035</v>
      </c>
      <c r="N225" s="5"/>
      <c r="X225">
        <f t="shared" si="30"/>
        <v>0.4296875</v>
      </c>
      <c r="Y225" s="5">
        <f t="shared" si="31"/>
        <v>9.7278395225163915E-3</v>
      </c>
    </row>
    <row r="226" spans="1:25">
      <c r="B226" s="1" t="s">
        <v>5</v>
      </c>
      <c r="C226" s="1">
        <v>14.5</v>
      </c>
      <c r="D226" t="s">
        <v>238</v>
      </c>
      <c r="E226">
        <f t="shared" si="32"/>
        <v>33.533106964779435</v>
      </c>
      <c r="F226" s="5">
        <f t="shared" si="33"/>
        <v>9.2622997379099167E-2</v>
      </c>
      <c r="G226" s="8">
        <f t="shared" si="28"/>
        <v>9.2622997379099167E-2</v>
      </c>
      <c r="H226" s="8"/>
      <c r="I226" s="5">
        <f t="shared" si="29"/>
        <v>8.5790196434886116E-3</v>
      </c>
      <c r="J226" s="5"/>
      <c r="K226" s="5">
        <f t="shared" si="34"/>
        <v>0.431640625</v>
      </c>
      <c r="L226" s="5"/>
      <c r="M226" s="8">
        <f t="shared" si="35"/>
        <v>2.1967812532894833</v>
      </c>
      <c r="N226" s="5"/>
      <c r="X226">
        <f t="shared" si="30"/>
        <v>0.431640625</v>
      </c>
      <c r="Y226" s="5">
        <f t="shared" si="31"/>
        <v>8.5790196434886116E-3</v>
      </c>
    </row>
    <row r="227" spans="1:25">
      <c r="B227" s="1" t="s">
        <v>6</v>
      </c>
      <c r="C227" s="1">
        <v>19.2</v>
      </c>
      <c r="D227" t="s">
        <v>239</v>
      </c>
      <c r="E227">
        <f t="shared" si="32"/>
        <v>10.326635880865691</v>
      </c>
      <c r="F227" s="5">
        <f t="shared" si="33"/>
        <v>2.8523571321111121E-2</v>
      </c>
      <c r="G227" s="8">
        <f t="shared" si="28"/>
        <v>2.8523571321111121E-2</v>
      </c>
      <c r="H227" s="8"/>
      <c r="I227" s="5">
        <f t="shared" si="29"/>
        <v>8.1359412091051289E-4</v>
      </c>
      <c r="J227" s="5"/>
      <c r="K227" s="5">
        <f t="shared" si="34"/>
        <v>0.43359375</v>
      </c>
      <c r="L227" s="5"/>
      <c r="M227" s="8">
        <f t="shared" si="35"/>
        <v>-3.0350048549713473</v>
      </c>
      <c r="N227" s="5"/>
      <c r="X227">
        <f t="shared" si="30"/>
        <v>0.43359375</v>
      </c>
      <c r="Y227" s="5">
        <f t="shared" si="31"/>
        <v>8.1359412091051289E-4</v>
      </c>
    </row>
    <row r="228" spans="1:25">
      <c r="B228" s="1" t="s">
        <v>7</v>
      </c>
      <c r="C228" s="1">
        <v>19.3</v>
      </c>
      <c r="D228" t="s">
        <v>240</v>
      </c>
      <c r="E228">
        <f t="shared" si="32"/>
        <v>13.427401844832879</v>
      </c>
      <c r="F228" s="5">
        <f t="shared" si="33"/>
        <v>3.708830819608628E-2</v>
      </c>
      <c r="G228" s="8">
        <f t="shared" si="28"/>
        <v>3.7088308196086286E-2</v>
      </c>
      <c r="H228" s="8"/>
      <c r="I228" s="5">
        <f t="shared" si="29"/>
        <v>1.3755426048478812E-3</v>
      </c>
      <c r="J228" s="5"/>
      <c r="K228" s="5">
        <f t="shared" si="34"/>
        <v>0.435546875</v>
      </c>
      <c r="L228" s="5"/>
      <c r="M228" s="8">
        <f t="shared" si="35"/>
        <v>0.47119092226291986</v>
      </c>
      <c r="N228" s="5"/>
      <c r="X228">
        <f t="shared" si="30"/>
        <v>0.435546875</v>
      </c>
      <c r="Y228" s="5">
        <f t="shared" si="31"/>
        <v>1.3755426048478812E-3</v>
      </c>
    </row>
    <row r="229" spans="1:25">
      <c r="B229" s="1" t="s">
        <v>8</v>
      </c>
      <c r="C229" s="1">
        <v>14</v>
      </c>
      <c r="D229" t="s">
        <v>241</v>
      </c>
      <c r="E229">
        <f t="shared" si="32"/>
        <v>25.245061038639811</v>
      </c>
      <c r="F229" s="5">
        <f t="shared" si="33"/>
        <v>6.9730288483947342E-2</v>
      </c>
      <c r="G229" s="8">
        <f t="shared" si="28"/>
        <v>6.9730288483947342E-2</v>
      </c>
      <c r="H229" s="8"/>
      <c r="I229" s="5">
        <f t="shared" si="29"/>
        <v>4.8623131320545193E-3</v>
      </c>
      <c r="J229" s="5"/>
      <c r="K229" s="5">
        <f t="shared" si="34"/>
        <v>0.4375</v>
      </c>
      <c r="L229" s="5"/>
      <c r="M229" s="8">
        <f t="shared" si="35"/>
        <v>0.56727866666373739</v>
      </c>
      <c r="N229" s="5"/>
      <c r="X229">
        <f t="shared" si="30"/>
        <v>0.4375</v>
      </c>
      <c r="Y229" s="5">
        <f t="shared" si="31"/>
        <v>4.8623131320545193E-3</v>
      </c>
    </row>
    <row r="230" spans="1:25">
      <c r="B230" s="1" t="s">
        <v>9</v>
      </c>
      <c r="C230" s="1">
        <v>12.9</v>
      </c>
      <c r="D230" t="s">
        <v>242</v>
      </c>
      <c r="E230">
        <f t="shared" si="32"/>
        <v>40.370172615255946</v>
      </c>
      <c r="F230" s="5">
        <f t="shared" si="33"/>
        <v>0.11150790161687087</v>
      </c>
      <c r="G230" s="8">
        <f t="shared" si="28"/>
        <v>0.11150790161687087</v>
      </c>
      <c r="H230" s="8"/>
      <c r="I230" s="5">
        <f t="shared" si="29"/>
        <v>1.2434012122997752E-2</v>
      </c>
      <c r="J230" s="5"/>
      <c r="K230" s="5">
        <f t="shared" si="34"/>
        <v>0.439453125</v>
      </c>
      <c r="L230" s="5"/>
      <c r="M230" s="8">
        <f t="shared" si="35"/>
        <v>-1.8795091420104295</v>
      </c>
      <c r="N230" s="5"/>
      <c r="X230">
        <f t="shared" si="30"/>
        <v>0.439453125</v>
      </c>
      <c r="Y230" s="5">
        <f t="shared" si="31"/>
        <v>1.2434012122997752E-2</v>
      </c>
    </row>
    <row r="231" spans="1:25">
      <c r="B231" s="1" t="s">
        <v>10</v>
      </c>
      <c r="C231" s="1">
        <v>7.7</v>
      </c>
      <c r="D231" t="s">
        <v>243</v>
      </c>
      <c r="E231">
        <f t="shared" si="32"/>
        <v>7.3953167486242162</v>
      </c>
      <c r="F231" s="5">
        <f t="shared" si="33"/>
        <v>2.0426869617088415E-2</v>
      </c>
      <c r="G231" s="8">
        <f t="shared" si="28"/>
        <v>2.0426869617088415E-2</v>
      </c>
      <c r="H231" s="8"/>
      <c r="I231" s="5">
        <f t="shared" si="29"/>
        <v>4.1725700235352984E-4</v>
      </c>
      <c r="J231" s="5"/>
      <c r="K231" s="5">
        <f t="shared" si="34"/>
        <v>0.44140625</v>
      </c>
      <c r="L231" s="5"/>
      <c r="M231" s="8">
        <f t="shared" si="35"/>
        <v>2.7141154878465472</v>
      </c>
      <c r="N231" s="5"/>
      <c r="X231">
        <f t="shared" si="30"/>
        <v>0.44140625</v>
      </c>
      <c r="Y231" s="5">
        <f t="shared" si="31"/>
        <v>4.1725700235352984E-4</v>
      </c>
    </row>
    <row r="232" spans="1:25">
      <c r="B232" s="1" t="s">
        <v>11</v>
      </c>
      <c r="C232" s="1">
        <v>2.1</v>
      </c>
      <c r="D232" t="s">
        <v>244</v>
      </c>
      <c r="E232">
        <f t="shared" si="32"/>
        <v>7.3025118322949609</v>
      </c>
      <c r="F232" s="5">
        <f t="shared" si="33"/>
        <v>2.0170529829338937E-2</v>
      </c>
      <c r="G232" s="8">
        <f t="shared" si="28"/>
        <v>2.0170529829338937E-2</v>
      </c>
      <c r="H232" s="8"/>
      <c r="I232" s="5">
        <f t="shared" si="29"/>
        <v>4.0685027359625188E-4</v>
      </c>
      <c r="J232" s="5"/>
      <c r="K232" s="5">
        <f t="shared" si="34"/>
        <v>0.443359375</v>
      </c>
      <c r="L232" s="5"/>
      <c r="M232" s="8">
        <f t="shared" si="35"/>
        <v>-2.1335455090566358</v>
      </c>
      <c r="N232" s="5"/>
      <c r="X232">
        <f t="shared" si="30"/>
        <v>0.443359375</v>
      </c>
      <c r="Y232" s="5">
        <f t="shared" si="31"/>
        <v>4.0685027359625188E-4</v>
      </c>
    </row>
    <row r="233" spans="1:25">
      <c r="A233">
        <v>1996</v>
      </c>
      <c r="B233" s="1" t="s">
        <v>0</v>
      </c>
      <c r="C233" s="1">
        <v>3.6</v>
      </c>
      <c r="D233" t="s">
        <v>245</v>
      </c>
      <c r="E233">
        <f t="shared" si="32"/>
        <v>24.475873770054662</v>
      </c>
      <c r="F233" s="5">
        <f t="shared" si="33"/>
        <v>6.7605688743248446E-2</v>
      </c>
      <c r="G233" s="8">
        <f t="shared" si="28"/>
        <v>6.7605688743248446E-2</v>
      </c>
      <c r="H233" s="8"/>
      <c r="I233" s="5">
        <f t="shared" si="29"/>
        <v>4.5705291504489895E-3</v>
      </c>
      <c r="J233" s="5"/>
      <c r="K233" s="5">
        <f t="shared" si="34"/>
        <v>0.4453125</v>
      </c>
      <c r="L233" s="5"/>
      <c r="M233" s="8">
        <f t="shared" si="35"/>
        <v>0.18480521915305848</v>
      </c>
      <c r="N233" s="5"/>
      <c r="X233">
        <f t="shared" si="30"/>
        <v>0.4453125</v>
      </c>
      <c r="Y233" s="5">
        <f t="shared" si="31"/>
        <v>4.5705291504489895E-3</v>
      </c>
    </row>
    <row r="234" spans="1:25">
      <c r="B234" s="1" t="s">
        <v>1</v>
      </c>
      <c r="C234" s="1">
        <v>2.7</v>
      </c>
      <c r="D234" t="s">
        <v>246</v>
      </c>
      <c r="E234">
        <f t="shared" si="32"/>
        <v>29.701535806311981</v>
      </c>
      <c r="F234" s="5">
        <f t="shared" si="33"/>
        <v>8.2039677266790054E-2</v>
      </c>
      <c r="G234" s="8">
        <f t="shared" si="28"/>
        <v>8.2039677266790054E-2</v>
      </c>
      <c r="H234" s="8"/>
      <c r="I234" s="5">
        <f t="shared" si="29"/>
        <v>6.7305086460390691E-3</v>
      </c>
      <c r="J234" s="5"/>
      <c r="K234" s="5">
        <f t="shared" si="34"/>
        <v>0.447265625</v>
      </c>
      <c r="L234" s="5"/>
      <c r="M234" s="8">
        <f t="shared" si="35"/>
        <v>2.230451397566843</v>
      </c>
      <c r="N234" s="5"/>
      <c r="X234">
        <f t="shared" si="30"/>
        <v>0.447265625</v>
      </c>
      <c r="Y234" s="5">
        <f t="shared" si="31"/>
        <v>6.7305086460390691E-3</v>
      </c>
    </row>
    <row r="235" spans="1:25">
      <c r="B235" s="1" t="s">
        <v>2</v>
      </c>
      <c r="C235" s="1">
        <v>4</v>
      </c>
      <c r="D235" t="s">
        <v>247</v>
      </c>
      <c r="E235">
        <f t="shared" si="32"/>
        <v>25.845644380747185</v>
      </c>
      <c r="F235" s="5">
        <f t="shared" si="33"/>
        <v>7.1389181272509067E-2</v>
      </c>
      <c r="G235" s="8">
        <f t="shared" si="28"/>
        <v>7.1389181272509067E-2</v>
      </c>
      <c r="H235" s="8"/>
      <c r="I235" s="5">
        <f t="shared" si="29"/>
        <v>5.0964152027591593E-3</v>
      </c>
      <c r="J235" s="5"/>
      <c r="K235" s="5">
        <f t="shared" si="34"/>
        <v>0.44921875</v>
      </c>
      <c r="L235" s="5"/>
      <c r="M235" s="8">
        <f t="shared" si="35"/>
        <v>-2.8573339085793323</v>
      </c>
      <c r="N235" s="5"/>
      <c r="X235">
        <f t="shared" si="30"/>
        <v>0.44921875</v>
      </c>
      <c r="Y235" s="5">
        <f t="shared" si="31"/>
        <v>5.0964152027591593E-3</v>
      </c>
    </row>
    <row r="236" spans="1:25">
      <c r="B236" s="1" t="s">
        <v>3</v>
      </c>
      <c r="C236" s="1">
        <v>8.4</v>
      </c>
      <c r="D236" t="s">
        <v>248</v>
      </c>
      <c r="E236">
        <f t="shared" si="32"/>
        <v>42.613128619143687</v>
      </c>
      <c r="F236" s="5">
        <f t="shared" si="33"/>
        <v>0.11770325083660564</v>
      </c>
      <c r="G236" s="8">
        <f t="shared" si="28"/>
        <v>0.11770325083660561</v>
      </c>
      <c r="H236" s="8"/>
      <c r="I236" s="5">
        <f t="shared" si="29"/>
        <v>1.38540552575049E-2</v>
      </c>
      <c r="J236" s="5"/>
      <c r="K236" s="5">
        <f t="shared" si="34"/>
        <v>0.451171875</v>
      </c>
      <c r="L236" s="5"/>
      <c r="M236" s="8">
        <f t="shared" si="35"/>
        <v>-0.69579941735354423</v>
      </c>
      <c r="N236" s="5"/>
      <c r="X236">
        <f t="shared" si="30"/>
        <v>0.451171875</v>
      </c>
      <c r="Y236" s="5">
        <f t="shared" si="31"/>
        <v>1.38540552575049E-2</v>
      </c>
    </row>
    <row r="237" spans="1:25">
      <c r="B237" s="1" t="s">
        <v>4</v>
      </c>
      <c r="C237" s="1">
        <v>9.4</v>
      </c>
      <c r="D237" t="s">
        <v>249</v>
      </c>
      <c r="E237">
        <f t="shared" si="32"/>
        <v>9.3597274055039996</v>
      </c>
      <c r="F237" s="5">
        <f t="shared" si="33"/>
        <v>2.585283874409941E-2</v>
      </c>
      <c r="G237" s="8">
        <f t="shared" si="28"/>
        <v>2.5852838744099407E-2</v>
      </c>
      <c r="H237" s="8"/>
      <c r="I237" s="5">
        <f t="shared" si="29"/>
        <v>6.6836927112840741E-4</v>
      </c>
      <c r="J237" s="5"/>
      <c r="K237" s="5">
        <f t="shared" si="34"/>
        <v>0.453125</v>
      </c>
      <c r="L237" s="5"/>
      <c r="M237" s="8">
        <f t="shared" si="35"/>
        <v>-2.8992107713028235</v>
      </c>
      <c r="N237" s="5"/>
      <c r="X237">
        <f t="shared" si="30"/>
        <v>0.453125</v>
      </c>
      <c r="Y237" s="5">
        <f t="shared" si="31"/>
        <v>6.6836927112840741E-4</v>
      </c>
    </row>
    <row r="238" spans="1:25">
      <c r="B238" s="1" t="s">
        <v>5</v>
      </c>
      <c r="C238" s="1">
        <v>14.7</v>
      </c>
      <c r="D238" t="s">
        <v>250</v>
      </c>
      <c r="E238">
        <f t="shared" si="32"/>
        <v>16.857048722487605</v>
      </c>
      <c r="F238" s="5">
        <f t="shared" si="33"/>
        <v>4.656145883774615E-2</v>
      </c>
      <c r="G238" s="8">
        <f t="shared" si="28"/>
        <v>4.6561458837746157E-2</v>
      </c>
      <c r="H238" s="8"/>
      <c r="I238" s="5">
        <f t="shared" si="29"/>
        <v>2.1679694490991299E-3</v>
      </c>
      <c r="J238" s="5"/>
      <c r="K238" s="5">
        <f t="shared" si="34"/>
        <v>0.455078125</v>
      </c>
      <c r="L238" s="5"/>
      <c r="M238" s="8">
        <f t="shared" si="35"/>
        <v>0.80097063076700392</v>
      </c>
      <c r="N238" s="5"/>
      <c r="X238">
        <f t="shared" si="30"/>
        <v>0.455078125</v>
      </c>
      <c r="Y238" s="5">
        <f t="shared" si="31"/>
        <v>2.1679694490991299E-3</v>
      </c>
    </row>
    <row r="239" spans="1:25">
      <c r="B239" s="1" t="s">
        <v>6</v>
      </c>
      <c r="C239" s="1">
        <v>16.899999999999999</v>
      </c>
      <c r="D239" t="s">
        <v>251</v>
      </c>
      <c r="E239">
        <f t="shared" si="32"/>
        <v>27.301929522202741</v>
      </c>
      <c r="F239" s="5">
        <f t="shared" si="33"/>
        <v>7.5411638689948268E-2</v>
      </c>
      <c r="G239" s="8">
        <f t="shared" si="28"/>
        <v>7.5411638689948268E-2</v>
      </c>
      <c r="H239" s="8"/>
      <c r="I239" s="5">
        <f t="shared" si="29"/>
        <v>5.6869152499033028E-3</v>
      </c>
      <c r="J239" s="5"/>
      <c r="K239" s="5">
        <f t="shared" si="34"/>
        <v>0.45703125</v>
      </c>
      <c r="L239" s="5"/>
      <c r="M239" s="8">
        <f t="shared" si="35"/>
        <v>-0.50421623012394923</v>
      </c>
      <c r="N239" s="5"/>
      <c r="X239">
        <f t="shared" si="30"/>
        <v>0.45703125</v>
      </c>
      <c r="Y239" s="5">
        <f t="shared" si="31"/>
        <v>5.6869152499033028E-3</v>
      </c>
    </row>
    <row r="240" spans="1:25">
      <c r="B240" s="1" t="s">
        <v>7</v>
      </c>
      <c r="C240" s="1">
        <v>17</v>
      </c>
      <c r="D240" t="s">
        <v>252</v>
      </c>
      <c r="E240">
        <f t="shared" si="32"/>
        <v>26.290715182213319</v>
      </c>
      <c r="F240" s="5">
        <f t="shared" si="33"/>
        <v>7.2618527295262331E-2</v>
      </c>
      <c r="G240" s="8">
        <f t="shared" si="28"/>
        <v>7.2618527295262317E-2</v>
      </c>
      <c r="H240" s="8"/>
      <c r="I240" s="5">
        <f t="shared" si="29"/>
        <v>5.2734505065327583E-3</v>
      </c>
      <c r="J240" s="5"/>
      <c r="K240" s="5">
        <f t="shared" si="34"/>
        <v>0.458984375</v>
      </c>
      <c r="L240" s="5"/>
      <c r="M240" s="8">
        <f t="shared" si="35"/>
        <v>-0.28788421668307457</v>
      </c>
      <c r="N240" s="5"/>
      <c r="X240">
        <f t="shared" si="30"/>
        <v>0.458984375</v>
      </c>
      <c r="Y240" s="5">
        <f t="shared" si="31"/>
        <v>5.2734505065327583E-3</v>
      </c>
    </row>
    <row r="241" spans="1:25">
      <c r="B241" s="1" t="s">
        <v>8</v>
      </c>
      <c r="C241" s="1">
        <v>13.5</v>
      </c>
      <c r="D241" t="s">
        <v>253</v>
      </c>
      <c r="E241">
        <f t="shared" si="32"/>
        <v>19.395900506695948</v>
      </c>
      <c r="F241" s="5">
        <f t="shared" si="33"/>
        <v>5.3574112404313666E-2</v>
      </c>
      <c r="G241" s="8">
        <f t="shared" si="28"/>
        <v>5.3574112404313666E-2</v>
      </c>
      <c r="H241" s="8"/>
      <c r="I241" s="5">
        <f t="shared" si="29"/>
        <v>2.8701855199100355E-3</v>
      </c>
      <c r="J241" s="5"/>
      <c r="K241" s="5">
        <f t="shared" si="34"/>
        <v>0.4609375</v>
      </c>
      <c r="L241" s="5"/>
      <c r="M241" s="8">
        <f t="shared" si="35"/>
        <v>-3.0582749677205325</v>
      </c>
      <c r="N241" s="5"/>
      <c r="X241">
        <f t="shared" si="30"/>
        <v>0.4609375</v>
      </c>
      <c r="Y241" s="5">
        <f t="shared" si="31"/>
        <v>2.8701855199100355E-3</v>
      </c>
    </row>
    <row r="242" spans="1:25">
      <c r="B242" s="1" t="s">
        <v>9</v>
      </c>
      <c r="C242" s="1">
        <v>11.3</v>
      </c>
      <c r="D242" t="s">
        <v>254</v>
      </c>
      <c r="E242">
        <f t="shared" si="32"/>
        <v>29.507405368997492</v>
      </c>
      <c r="F242" s="5">
        <f t="shared" si="33"/>
        <v>8.1503462623587764E-2</v>
      </c>
      <c r="G242" s="8">
        <f t="shared" si="28"/>
        <v>8.1503462623587764E-2</v>
      </c>
      <c r="H242" s="8"/>
      <c r="I242" s="5">
        <f t="shared" si="29"/>
        <v>6.6428144196345679E-3</v>
      </c>
      <c r="J242" s="5"/>
      <c r="K242" s="5">
        <f t="shared" si="34"/>
        <v>0.462890625</v>
      </c>
      <c r="L242" s="5"/>
      <c r="M242" s="8">
        <f t="shared" si="35"/>
        <v>3.035504580148265</v>
      </c>
      <c r="N242" s="5"/>
      <c r="X242">
        <f t="shared" si="30"/>
        <v>0.462890625</v>
      </c>
      <c r="Y242" s="5">
        <f t="shared" si="31"/>
        <v>6.6428144196345679E-3</v>
      </c>
    </row>
    <row r="243" spans="1:25">
      <c r="B243" s="1" t="s">
        <v>10</v>
      </c>
      <c r="C243" s="1">
        <v>5.7</v>
      </c>
      <c r="D243" t="s">
        <v>255</v>
      </c>
      <c r="E243">
        <f t="shared" si="32"/>
        <v>24.919990880680739</v>
      </c>
      <c r="F243" s="5">
        <f t="shared" si="33"/>
        <v>6.8832400542329211E-2</v>
      </c>
      <c r="G243" s="8">
        <f t="shared" si="28"/>
        <v>6.8832400542329211E-2</v>
      </c>
      <c r="H243" s="8"/>
      <c r="I243" s="5">
        <f t="shared" si="29"/>
        <v>4.7378993644196423E-3</v>
      </c>
      <c r="J243" s="5"/>
      <c r="K243" s="5">
        <f t="shared" si="34"/>
        <v>0.46484375</v>
      </c>
      <c r="L243" s="5"/>
      <c r="M243" s="8">
        <f t="shared" si="35"/>
        <v>-2.6335039884747196</v>
      </c>
      <c r="N243" s="5"/>
      <c r="X243">
        <f t="shared" si="30"/>
        <v>0.46484375</v>
      </c>
      <c r="Y243" s="5">
        <f t="shared" si="31"/>
        <v>4.7378993644196423E-3</v>
      </c>
    </row>
    <row r="244" spans="1:25">
      <c r="B244" s="1" t="s">
        <v>11</v>
      </c>
      <c r="C244" s="1">
        <v>2.8</v>
      </c>
      <c r="D244" t="s">
        <v>256</v>
      </c>
      <c r="E244">
        <f t="shared" si="32"/>
        <v>10.090090450237238</v>
      </c>
      <c r="F244" s="5">
        <f t="shared" si="33"/>
        <v>2.7870200703704592E-2</v>
      </c>
      <c r="G244" s="8">
        <f t="shared" si="28"/>
        <v>2.7870200703704592E-2</v>
      </c>
      <c r="H244" s="8"/>
      <c r="I244" s="5">
        <f t="shared" si="29"/>
        <v>7.7674808726477598E-4</v>
      </c>
      <c r="J244" s="5"/>
      <c r="K244" s="5">
        <f t="shared" si="34"/>
        <v>0.466796875</v>
      </c>
      <c r="L244" s="5"/>
      <c r="M244" s="8">
        <f t="shared" si="35"/>
        <v>-2.0766413264833643</v>
      </c>
      <c r="N244" s="5"/>
      <c r="X244">
        <f t="shared" si="30"/>
        <v>0.466796875</v>
      </c>
      <c r="Y244" s="5">
        <f t="shared" si="31"/>
        <v>7.7674808726477598E-4</v>
      </c>
    </row>
    <row r="245" spans="1:25">
      <c r="A245">
        <v>1997</v>
      </c>
      <c r="B245" s="1" t="s">
        <v>0</v>
      </c>
      <c r="C245" s="1">
        <v>2.6</v>
      </c>
      <c r="D245" t="s">
        <v>257</v>
      </c>
      <c r="E245">
        <f t="shared" si="32"/>
        <v>23.94005265492472</v>
      </c>
      <c r="F245" s="5">
        <f t="shared" si="33"/>
        <v>6.6125678024454224E-2</v>
      </c>
      <c r="G245" s="8">
        <f t="shared" si="28"/>
        <v>6.6125678024454237E-2</v>
      </c>
      <c r="H245" s="8"/>
      <c r="I245" s="5">
        <f t="shared" si="29"/>
        <v>4.3726052941937899E-3</v>
      </c>
      <c r="J245" s="5"/>
      <c r="K245" s="5">
        <f t="shared" si="34"/>
        <v>0.46875</v>
      </c>
      <c r="L245" s="5"/>
      <c r="M245" s="8">
        <f t="shared" si="35"/>
        <v>-1.1445846435748968</v>
      </c>
      <c r="N245" s="5"/>
      <c r="X245">
        <f t="shared" si="30"/>
        <v>0.46875</v>
      </c>
      <c r="Y245" s="5">
        <f t="shared" si="31"/>
        <v>4.3726052941937899E-3</v>
      </c>
    </row>
    <row r="246" spans="1:25">
      <c r="B246" s="1" t="s">
        <v>1</v>
      </c>
      <c r="C246" s="1">
        <v>6.5</v>
      </c>
      <c r="D246" t="s">
        <v>258</v>
      </c>
      <c r="E246">
        <f t="shared" si="32"/>
        <v>21.735707096062534</v>
      </c>
      <c r="F246" s="5">
        <f t="shared" si="33"/>
        <v>6.0036976099649919E-2</v>
      </c>
      <c r="G246" s="8">
        <f t="shared" si="28"/>
        <v>6.0036976099649919E-2</v>
      </c>
      <c r="H246" s="8"/>
      <c r="I246" s="5">
        <f t="shared" si="29"/>
        <v>3.6044384991899357E-3</v>
      </c>
      <c r="J246" s="5"/>
      <c r="K246" s="5">
        <f t="shared" si="34"/>
        <v>0.470703125</v>
      </c>
      <c r="L246" s="5"/>
      <c r="M246" s="8">
        <f t="shared" si="35"/>
        <v>-0.23215217831413268</v>
      </c>
      <c r="N246" s="5"/>
      <c r="X246">
        <f t="shared" si="30"/>
        <v>0.470703125</v>
      </c>
      <c r="Y246" s="5">
        <f t="shared" si="31"/>
        <v>3.6044384991899357E-3</v>
      </c>
    </row>
    <row r="247" spans="1:25">
      <c r="B247" s="1" t="s">
        <v>2</v>
      </c>
      <c r="C247" s="1">
        <v>8.6999999999999993</v>
      </c>
      <c r="D247" t="s">
        <v>259</v>
      </c>
      <c r="E247">
        <f t="shared" si="32"/>
        <v>20.09874829621512</v>
      </c>
      <c r="F247" s="5">
        <f t="shared" si="33"/>
        <v>5.551547349068469E-2</v>
      </c>
      <c r="G247" s="8">
        <f t="shared" si="28"/>
        <v>5.551547349068469E-2</v>
      </c>
      <c r="H247" s="8"/>
      <c r="I247" s="5">
        <f t="shared" si="29"/>
        <v>3.0819677968949148E-3</v>
      </c>
      <c r="J247" s="5"/>
      <c r="K247" s="5">
        <f t="shared" si="34"/>
        <v>0.47265625</v>
      </c>
      <c r="L247" s="5"/>
      <c r="M247" s="8">
        <f t="shared" si="35"/>
        <v>-1.4191450464416628</v>
      </c>
      <c r="N247" s="5"/>
      <c r="X247">
        <f t="shared" si="30"/>
        <v>0.47265625</v>
      </c>
      <c r="Y247" s="5">
        <f t="shared" si="31"/>
        <v>3.0819677968949148E-3</v>
      </c>
    </row>
    <row r="248" spans="1:25">
      <c r="B248" s="1" t="s">
        <v>3</v>
      </c>
      <c r="C248" s="1">
        <v>9.1999999999999993</v>
      </c>
      <c r="D248" t="s">
        <v>260</v>
      </c>
      <c r="E248">
        <f t="shared" si="32"/>
        <v>27.66034415341349</v>
      </c>
      <c r="F248" s="5">
        <f t="shared" si="33"/>
        <v>7.6401628597001378E-2</v>
      </c>
      <c r="G248" s="8">
        <f t="shared" si="28"/>
        <v>7.6401628597001378E-2</v>
      </c>
      <c r="H248" s="8"/>
      <c r="I248" s="5">
        <f t="shared" si="29"/>
        <v>5.8372088522741384E-3</v>
      </c>
      <c r="J248" s="5"/>
      <c r="K248" s="5">
        <f t="shared" si="34"/>
        <v>0.474609375</v>
      </c>
      <c r="L248" s="5"/>
      <c r="M248" s="8">
        <f t="shared" si="35"/>
        <v>-2.4873826557227385</v>
      </c>
      <c r="N248" s="5"/>
      <c r="X248">
        <f t="shared" si="30"/>
        <v>0.474609375</v>
      </c>
      <c r="Y248" s="5">
        <f t="shared" si="31"/>
        <v>5.8372088522741384E-3</v>
      </c>
    </row>
    <row r="249" spans="1:25">
      <c r="B249" s="1" t="s">
        <v>4</v>
      </c>
      <c r="C249" s="1">
        <v>11.7</v>
      </c>
      <c r="D249" t="s">
        <v>261</v>
      </c>
      <c r="E249">
        <f t="shared" si="32"/>
        <v>28.598424255418685</v>
      </c>
      <c r="F249" s="5">
        <f t="shared" si="33"/>
        <v>7.8992733290064038E-2</v>
      </c>
      <c r="G249" s="8">
        <f t="shared" si="28"/>
        <v>7.8992733290064038E-2</v>
      </c>
      <c r="H249" s="8"/>
      <c r="I249" s="5">
        <f t="shared" si="29"/>
        <v>6.2398519126351916E-3</v>
      </c>
      <c r="J249" s="5"/>
      <c r="K249" s="5">
        <f t="shared" si="34"/>
        <v>0.4765625</v>
      </c>
      <c r="L249" s="5"/>
      <c r="M249" s="8">
        <f t="shared" si="35"/>
        <v>-1.2088393407475475</v>
      </c>
      <c r="N249" s="5"/>
      <c r="X249">
        <f t="shared" si="30"/>
        <v>0.4765625</v>
      </c>
      <c r="Y249" s="5">
        <f t="shared" si="31"/>
        <v>6.2398519126351916E-3</v>
      </c>
    </row>
    <row r="250" spans="1:25">
      <c r="B250" s="1" t="s">
        <v>5</v>
      </c>
      <c r="C250" s="1">
        <v>13.8</v>
      </c>
      <c r="D250" t="s">
        <v>262</v>
      </c>
      <c r="E250">
        <f t="shared" si="32"/>
        <v>22.351749294493928</v>
      </c>
      <c r="F250" s="5">
        <f t="shared" si="33"/>
        <v>6.1738568349680806E-2</v>
      </c>
      <c r="G250" s="8">
        <f t="shared" si="28"/>
        <v>6.1738568349680806E-2</v>
      </c>
      <c r="H250" s="8"/>
      <c r="I250" s="5">
        <f t="shared" si="29"/>
        <v>3.8116508218682087E-3</v>
      </c>
      <c r="J250" s="5"/>
      <c r="K250" s="5">
        <f t="shared" si="34"/>
        <v>0.478515625</v>
      </c>
      <c r="L250" s="5"/>
      <c r="M250" s="8">
        <f t="shared" si="35"/>
        <v>-0.59511447631447889</v>
      </c>
      <c r="N250" s="5"/>
      <c r="X250">
        <f t="shared" si="30"/>
        <v>0.478515625</v>
      </c>
      <c r="Y250" s="5">
        <f t="shared" si="31"/>
        <v>3.8116508218682087E-3</v>
      </c>
    </row>
    <row r="251" spans="1:25">
      <c r="B251" s="1" t="s">
        <v>6</v>
      </c>
      <c r="C251" s="1">
        <v>17.100000000000001</v>
      </c>
      <c r="D251" t="s">
        <v>263</v>
      </c>
      <c r="E251">
        <f t="shared" si="32"/>
        <v>41.151031510946076</v>
      </c>
      <c r="F251" s="5">
        <f t="shared" si="33"/>
        <v>0.11366473997738778</v>
      </c>
      <c r="G251" s="8">
        <f t="shared" si="28"/>
        <v>0.11366473997738778</v>
      </c>
      <c r="H251" s="8"/>
      <c r="I251" s="5">
        <f t="shared" si="29"/>
        <v>1.2919673114127176E-2</v>
      </c>
      <c r="J251" s="5"/>
      <c r="K251" s="5">
        <f t="shared" si="34"/>
        <v>0.48046875</v>
      </c>
      <c r="L251" s="5"/>
      <c r="M251" s="8">
        <f t="shared" si="35"/>
        <v>0.38330239931363796</v>
      </c>
      <c r="N251" s="5"/>
      <c r="X251">
        <f t="shared" si="30"/>
        <v>0.48046875</v>
      </c>
      <c r="Y251" s="5">
        <f t="shared" si="31"/>
        <v>1.2919673114127176E-2</v>
      </c>
    </row>
    <row r="252" spans="1:25">
      <c r="B252" s="1" t="s">
        <v>7</v>
      </c>
      <c r="C252" s="1">
        <v>18.8</v>
      </c>
      <c r="D252" t="s">
        <v>264</v>
      </c>
      <c r="E252">
        <f t="shared" si="32"/>
        <v>5.6141532159172991</v>
      </c>
      <c r="F252" s="5">
        <f t="shared" si="33"/>
        <v>1.5507053943731976E-2</v>
      </c>
      <c r="G252" s="8">
        <f t="shared" si="28"/>
        <v>1.5507053943731976E-2</v>
      </c>
      <c r="H252" s="8"/>
      <c r="I252" s="5">
        <f t="shared" si="29"/>
        <v>2.4046872201381343E-4</v>
      </c>
      <c r="J252" s="5"/>
      <c r="K252" s="5">
        <f t="shared" si="34"/>
        <v>0.482421875</v>
      </c>
      <c r="L252" s="5"/>
      <c r="M252" s="8">
        <f t="shared" si="35"/>
        <v>-2.2980659882603649</v>
      </c>
      <c r="N252" s="5"/>
      <c r="X252">
        <f t="shared" si="30"/>
        <v>0.482421875</v>
      </c>
      <c r="Y252" s="5">
        <f t="shared" si="31"/>
        <v>2.4046872201381343E-4</v>
      </c>
    </row>
    <row r="253" spans="1:25">
      <c r="B253" s="1" t="s">
        <v>8</v>
      </c>
      <c r="C253" s="1">
        <v>13.9</v>
      </c>
      <c r="D253" t="s">
        <v>265</v>
      </c>
      <c r="E253">
        <f t="shared" si="32"/>
        <v>14.919365594045253</v>
      </c>
      <c r="F253" s="5">
        <f t="shared" si="33"/>
        <v>4.1209314775588528E-2</v>
      </c>
      <c r="G253" s="8">
        <f t="shared" si="28"/>
        <v>4.1209314775588528E-2</v>
      </c>
      <c r="H253" s="8"/>
      <c r="I253" s="5">
        <f t="shared" si="29"/>
        <v>1.6982076242735389E-3</v>
      </c>
      <c r="J253" s="5"/>
      <c r="K253" s="5">
        <f t="shared" si="34"/>
        <v>0.484375</v>
      </c>
      <c r="L253" s="5"/>
      <c r="M253" s="8">
        <f t="shared" si="35"/>
        <v>0.93363495099443039</v>
      </c>
      <c r="N253" s="5"/>
      <c r="X253">
        <f t="shared" si="30"/>
        <v>0.484375</v>
      </c>
      <c r="Y253" s="5">
        <f t="shared" si="31"/>
        <v>1.6982076242735389E-3</v>
      </c>
    </row>
    <row r="254" spans="1:25">
      <c r="B254" s="1" t="s">
        <v>9</v>
      </c>
      <c r="C254" s="1">
        <v>10</v>
      </c>
      <c r="D254" t="s">
        <v>266</v>
      </c>
      <c r="E254">
        <f t="shared" si="32"/>
        <v>14.677321601418235</v>
      </c>
      <c r="F254" s="5">
        <f t="shared" si="33"/>
        <v>4.0540756382885283E-2</v>
      </c>
      <c r="G254" s="8">
        <f t="shared" si="28"/>
        <v>4.0540756382885283E-2</v>
      </c>
      <c r="H254" s="8"/>
      <c r="I254" s="5">
        <f t="shared" si="29"/>
        <v>1.6435529280964538E-3</v>
      </c>
      <c r="J254" s="5"/>
      <c r="K254" s="5">
        <f t="shared" si="34"/>
        <v>0.486328125</v>
      </c>
      <c r="L254" s="5"/>
      <c r="M254" s="8">
        <f t="shared" si="35"/>
        <v>-2.9837294791917244</v>
      </c>
      <c r="N254" s="5"/>
      <c r="X254">
        <f t="shared" si="30"/>
        <v>0.486328125</v>
      </c>
      <c r="Y254" s="5">
        <f t="shared" si="31"/>
        <v>1.6435529280964538E-3</v>
      </c>
    </row>
    <row r="255" spans="1:25">
      <c r="B255" s="1" t="s">
        <v>10</v>
      </c>
      <c r="C255" s="1">
        <v>8.3000000000000007</v>
      </c>
      <c r="D255" t="s">
        <v>267</v>
      </c>
      <c r="E255">
        <f t="shared" si="32"/>
        <v>14.832605115226968</v>
      </c>
      <c r="F255" s="5">
        <f t="shared" si="33"/>
        <v>4.0969670545465867E-2</v>
      </c>
      <c r="G255" s="8">
        <f t="shared" si="28"/>
        <v>4.0969670545465867E-2</v>
      </c>
      <c r="H255" s="8"/>
      <c r="I255" s="5">
        <f t="shared" si="29"/>
        <v>1.6785139046040134E-3</v>
      </c>
      <c r="J255" s="5"/>
      <c r="K255" s="5">
        <f t="shared" si="34"/>
        <v>0.48828125</v>
      </c>
      <c r="L255" s="5"/>
      <c r="M255" s="8">
        <f t="shared" si="35"/>
        <v>1.9949857318341928</v>
      </c>
      <c r="N255" s="5"/>
      <c r="X255">
        <f t="shared" si="30"/>
        <v>0.48828125</v>
      </c>
      <c r="Y255" s="5">
        <f t="shared" si="31"/>
        <v>1.6785139046040134E-3</v>
      </c>
    </row>
    <row r="256" spans="1:25">
      <c r="B256" s="1" t="s">
        <v>11</v>
      </c>
      <c r="C256" s="1">
        <v>6.1</v>
      </c>
      <c r="D256" t="s">
        <v>268</v>
      </c>
      <c r="E256">
        <f t="shared" si="32"/>
        <v>37.917105415286542</v>
      </c>
      <c r="F256" s="5">
        <f t="shared" si="33"/>
        <v>0.1047321967270089</v>
      </c>
      <c r="G256" s="8">
        <f t="shared" si="28"/>
        <v>0.1047321967270089</v>
      </c>
      <c r="H256" s="8"/>
      <c r="I256" s="5">
        <f t="shared" si="29"/>
        <v>1.0968833031264892E-2</v>
      </c>
      <c r="J256" s="5"/>
      <c r="K256" s="5">
        <f t="shared" si="34"/>
        <v>0.490234375</v>
      </c>
      <c r="L256" s="5"/>
      <c r="M256" s="8">
        <f t="shared" si="35"/>
        <v>-2.802717272355614</v>
      </c>
      <c r="N256" s="5"/>
      <c r="X256">
        <f t="shared" si="30"/>
        <v>0.490234375</v>
      </c>
      <c r="Y256" s="5">
        <f t="shared" si="31"/>
        <v>1.0968833031264892E-2</v>
      </c>
    </row>
    <row r="257" spans="1:25">
      <c r="A257">
        <v>1998</v>
      </c>
      <c r="B257" s="1" t="s">
        <v>0</v>
      </c>
      <c r="C257" s="1">
        <v>5.0999999999999996</v>
      </c>
      <c r="D257" t="s">
        <v>269</v>
      </c>
      <c r="E257">
        <f t="shared" si="32"/>
        <v>32.78106933261126</v>
      </c>
      <c r="F257" s="5">
        <f t="shared" si="33"/>
        <v>9.0545767264202326E-2</v>
      </c>
      <c r="G257" s="8">
        <f t="shared" si="28"/>
        <v>9.0545767264202326E-2</v>
      </c>
      <c r="H257" s="8"/>
      <c r="I257" s="5">
        <f t="shared" si="29"/>
        <v>8.198535969463093E-3</v>
      </c>
      <c r="J257" s="5"/>
      <c r="K257" s="5">
        <f t="shared" si="34"/>
        <v>0.4921875</v>
      </c>
      <c r="L257" s="5"/>
      <c r="M257" s="8">
        <f t="shared" si="35"/>
        <v>-0.94962363074611855</v>
      </c>
      <c r="N257" s="5"/>
      <c r="X257">
        <f t="shared" si="30"/>
        <v>0.4921875</v>
      </c>
      <c r="Y257" s="5">
        <f t="shared" si="31"/>
        <v>8.198535969463093E-3</v>
      </c>
    </row>
    <row r="258" spans="1:25">
      <c r="B258" s="1" t="s">
        <v>1</v>
      </c>
      <c r="C258" s="1">
        <v>8.3000000000000007</v>
      </c>
      <c r="D258" t="s">
        <v>270</v>
      </c>
      <c r="E258">
        <f t="shared" si="32"/>
        <v>16.578667493940763</v>
      </c>
      <c r="F258" s="5">
        <f t="shared" si="33"/>
        <v>4.5792532062509765E-2</v>
      </c>
      <c r="G258" s="8">
        <f t="shared" si="28"/>
        <v>4.5792532062509765E-2</v>
      </c>
      <c r="H258" s="8"/>
      <c r="I258" s="5">
        <f t="shared" si="29"/>
        <v>2.096955992695985E-3</v>
      </c>
      <c r="J258" s="5"/>
      <c r="K258" s="5">
        <f t="shared" si="34"/>
        <v>0.494140625</v>
      </c>
      <c r="L258" s="5"/>
      <c r="M258" s="8">
        <f t="shared" si="35"/>
        <v>-0.54490630061943102</v>
      </c>
      <c r="N258" s="5"/>
      <c r="X258">
        <f t="shared" si="30"/>
        <v>0.494140625</v>
      </c>
      <c r="Y258" s="5">
        <f t="shared" si="31"/>
        <v>2.096955992695985E-3</v>
      </c>
    </row>
    <row r="259" spans="1:25">
      <c r="B259" s="1" t="s">
        <v>2</v>
      </c>
      <c r="C259" s="1">
        <v>8.1</v>
      </c>
      <c r="D259" t="s">
        <v>271</v>
      </c>
      <c r="E259">
        <f t="shared" si="32"/>
        <v>13.809254927022192</v>
      </c>
      <c r="F259" s="5">
        <f t="shared" si="33"/>
        <v>3.8143038289184118E-2</v>
      </c>
      <c r="G259" s="8">
        <f t="shared" si="28"/>
        <v>3.8143038289184118E-2</v>
      </c>
      <c r="H259" s="8"/>
      <c r="I259" s="5">
        <f t="shared" si="29"/>
        <v>1.4548913699301658E-3</v>
      </c>
      <c r="J259" s="5"/>
      <c r="K259" s="5">
        <f t="shared" si="34"/>
        <v>0.49609375</v>
      </c>
      <c r="L259" s="5"/>
      <c r="M259" s="8">
        <f t="shared" si="35"/>
        <v>-0.57297911817364489</v>
      </c>
      <c r="N259" s="5"/>
      <c r="X259">
        <f t="shared" si="30"/>
        <v>0.49609375</v>
      </c>
      <c r="Y259" s="5">
        <f t="shared" si="31"/>
        <v>1.4548913699301658E-3</v>
      </c>
    </row>
    <row r="260" spans="1:25">
      <c r="B260" s="1" t="s">
        <v>3</v>
      </c>
      <c r="C260" s="1">
        <v>7.8</v>
      </c>
      <c r="D260" t="s">
        <v>272</v>
      </c>
      <c r="E260">
        <f t="shared" si="32"/>
        <v>15.044042137331379</v>
      </c>
      <c r="F260" s="5">
        <f t="shared" si="33"/>
        <v>4.1553688327199925E-2</v>
      </c>
      <c r="G260" s="8">
        <f t="shared" si="28"/>
        <v>4.1553688327199925E-2</v>
      </c>
      <c r="H260" s="8"/>
      <c r="I260" s="5">
        <f t="shared" si="29"/>
        <v>1.7267090135940713E-3</v>
      </c>
      <c r="J260" s="5"/>
      <c r="K260" s="5">
        <f t="shared" si="34"/>
        <v>0.498046875</v>
      </c>
      <c r="L260" s="5"/>
      <c r="M260" s="8">
        <f t="shared" si="35"/>
        <v>-1.0692557625031596</v>
      </c>
      <c r="N260" s="5"/>
      <c r="X260">
        <f t="shared" si="30"/>
        <v>0.498046875</v>
      </c>
      <c r="Y260" s="5">
        <f t="shared" si="31"/>
        <v>1.7267090135940713E-3</v>
      </c>
    </row>
    <row r="261" spans="1:25">
      <c r="B261" s="1" t="s">
        <v>4</v>
      </c>
      <c r="C261" s="1">
        <v>13</v>
      </c>
      <c r="D261" t="s">
        <v>273</v>
      </c>
      <c r="E261">
        <f t="shared" si="32"/>
        <v>24.599999999999898</v>
      </c>
      <c r="F261" s="5">
        <f t="shared" si="33"/>
        <v>6.7948542254644528E-2</v>
      </c>
      <c r="G261" s="8">
        <f t="shared" si="28"/>
        <v>6.7948542254644528E-2</v>
      </c>
      <c r="H261" s="8"/>
      <c r="I261" s="5">
        <f t="shared" si="29"/>
        <v>4.6170043945312133E-3</v>
      </c>
      <c r="J261" s="5"/>
      <c r="K261" s="5">
        <f t="shared" si="34"/>
        <v>0.5</v>
      </c>
      <c r="L261" s="5"/>
      <c r="M261" s="8">
        <f t="shared" si="35"/>
        <v>1.5707963267948966</v>
      </c>
      <c r="N261" s="5"/>
      <c r="X261">
        <f t="shared" si="30"/>
        <v>0.5</v>
      </c>
      <c r="Y261" s="5">
        <f t="shared" si="31"/>
        <v>4.6170043945312133E-3</v>
      </c>
    </row>
    <row r="262" spans="1:25">
      <c r="B262" s="1" t="s">
        <v>5</v>
      </c>
      <c r="C262" s="1">
        <v>14</v>
      </c>
      <c r="D262" t="s">
        <v>274</v>
      </c>
      <c r="E262">
        <f t="shared" si="32"/>
        <v>15.044042137331488</v>
      </c>
      <c r="F262" s="5">
        <f t="shared" si="33"/>
        <v>4.1553688327200224E-2</v>
      </c>
      <c r="G262" s="8">
        <f t="shared" ref="G262:G325" si="36">SQRT(2)*IMABS(D262)/$O$1</f>
        <v>4.1553688327200231E-2</v>
      </c>
      <c r="H262" s="8"/>
      <c r="I262" s="5"/>
      <c r="J262" s="5"/>
      <c r="K262" s="5"/>
      <c r="L262" s="5"/>
      <c r="M262" s="8">
        <f t="shared" si="35"/>
        <v>-2.0723368910866329</v>
      </c>
      <c r="N262" s="5"/>
    </row>
    <row r="263" spans="1:25">
      <c r="B263" s="1" t="s">
        <v>6</v>
      </c>
      <c r="C263" s="1">
        <v>15.7</v>
      </c>
      <c r="D263" t="s">
        <v>275</v>
      </c>
      <c r="E263">
        <f t="shared" ref="E263:E326" si="37">SQRT((IMREAL(D263))^2+(IMAGINARY(D263))^2)</f>
        <v>13.809254927022231</v>
      </c>
      <c r="F263" s="5">
        <f t="shared" ref="F263:F326" si="38">(E263*SQRT(2))/$O$1</f>
        <v>3.8143038289184229E-2</v>
      </c>
      <c r="G263" s="8">
        <f t="shared" si="36"/>
        <v>3.8143038289184222E-2</v>
      </c>
      <c r="H263" s="8"/>
      <c r="I263" s="5"/>
      <c r="J263" s="5"/>
      <c r="K263" s="5"/>
      <c r="L263" s="5"/>
      <c r="M263" s="8">
        <f t="shared" ref="M263:M326" si="39">ATAN2(IMAGINARY(D263),IMREAL(D263))</f>
        <v>-2.5686135354161439</v>
      </c>
      <c r="N263" s="5"/>
    </row>
    <row r="264" spans="1:25">
      <c r="B264" s="1" t="s">
        <v>7</v>
      </c>
      <c r="C264" s="1">
        <v>16.100000000000001</v>
      </c>
      <c r="D264" t="s">
        <v>276</v>
      </c>
      <c r="E264">
        <f t="shared" si="37"/>
        <v>16.578667493940706</v>
      </c>
      <c r="F264" s="5">
        <f t="shared" si="38"/>
        <v>4.5792532062509612E-2</v>
      </c>
      <c r="G264" s="8">
        <f t="shared" si="36"/>
        <v>4.5792532062509612E-2</v>
      </c>
      <c r="H264" s="8"/>
      <c r="I264" s="5"/>
      <c r="J264" s="5"/>
      <c r="K264" s="5"/>
      <c r="L264" s="5"/>
      <c r="M264" s="8">
        <f t="shared" si="39"/>
        <v>-2.5966863529703446</v>
      </c>
      <c r="N264" s="5"/>
    </row>
    <row r="265" spans="1:25">
      <c r="B265" s="1" t="s">
        <v>8</v>
      </c>
      <c r="C265" s="1">
        <v>14.6</v>
      </c>
      <c r="D265" t="s">
        <v>277</v>
      </c>
      <c r="E265">
        <f t="shared" si="37"/>
        <v>32.781069332611281</v>
      </c>
      <c r="F265" s="5">
        <f t="shared" si="38"/>
        <v>9.0545767264202381E-2</v>
      </c>
      <c r="G265" s="8">
        <f t="shared" si="36"/>
        <v>9.0545767264202381E-2</v>
      </c>
      <c r="H265" s="8"/>
      <c r="I265" s="5"/>
      <c r="J265" s="5"/>
      <c r="K265" s="5"/>
      <c r="L265" s="5"/>
      <c r="M265" s="8">
        <f t="shared" si="39"/>
        <v>-2.1919690228436703</v>
      </c>
      <c r="N265" s="5"/>
    </row>
    <row r="266" spans="1:25">
      <c r="B266" s="1" t="s">
        <v>9</v>
      </c>
      <c r="C266" s="1">
        <v>10.1</v>
      </c>
      <c r="D266" t="s">
        <v>278</v>
      </c>
      <c r="E266">
        <f t="shared" si="37"/>
        <v>37.917105415286386</v>
      </c>
      <c r="F266" s="5">
        <f t="shared" si="38"/>
        <v>0.10473219672700847</v>
      </c>
      <c r="G266" s="8">
        <f t="shared" si="36"/>
        <v>0.10473219672700845</v>
      </c>
      <c r="H266" s="8"/>
      <c r="I266" s="5"/>
      <c r="J266" s="5"/>
      <c r="K266" s="5"/>
      <c r="L266" s="5"/>
      <c r="M266" s="8">
        <f t="shared" si="39"/>
        <v>-0.3388753812341751</v>
      </c>
      <c r="N266" s="5"/>
    </row>
    <row r="267" spans="1:25">
      <c r="B267" s="1" t="s">
        <v>10</v>
      </c>
      <c r="C267" s="1">
        <v>6.2</v>
      </c>
      <c r="D267" t="s">
        <v>279</v>
      </c>
      <c r="E267">
        <f t="shared" si="37"/>
        <v>14.832605115226972</v>
      </c>
      <c r="F267" s="5">
        <f t="shared" si="38"/>
        <v>4.096967054546588E-2</v>
      </c>
      <c r="G267" s="8">
        <f t="shared" si="36"/>
        <v>4.096967054546588E-2</v>
      </c>
      <c r="H267" s="8"/>
      <c r="I267" s="5"/>
      <c r="J267" s="5"/>
      <c r="K267" s="5"/>
      <c r="L267" s="5"/>
      <c r="M267" s="8">
        <f t="shared" si="39"/>
        <v>1.1466069217555999</v>
      </c>
      <c r="N267" s="5"/>
    </row>
    <row r="268" spans="1:25">
      <c r="B268" s="1" t="s">
        <v>11</v>
      </c>
      <c r="C268" s="1">
        <v>5.5</v>
      </c>
      <c r="D268" t="s">
        <v>280</v>
      </c>
      <c r="E268">
        <f t="shared" si="37"/>
        <v>14.677321601418226</v>
      </c>
      <c r="F268" s="5">
        <f t="shared" si="38"/>
        <v>4.0540756382885255E-2</v>
      </c>
      <c r="G268" s="8">
        <f t="shared" si="36"/>
        <v>4.0540756382885262E-2</v>
      </c>
      <c r="H268" s="8"/>
      <c r="I268" s="5"/>
      <c r="J268" s="5"/>
      <c r="K268" s="5"/>
      <c r="L268" s="5"/>
      <c r="M268" s="8">
        <f t="shared" si="39"/>
        <v>-0.15786317439806474</v>
      </c>
      <c r="N268" s="5"/>
    </row>
    <row r="269" spans="1:25">
      <c r="A269">
        <v>1999</v>
      </c>
      <c r="B269" s="1" t="s">
        <v>0</v>
      </c>
      <c r="C269" s="1">
        <v>5.4</v>
      </c>
      <c r="D269" t="s">
        <v>281</v>
      </c>
      <c r="E269">
        <f t="shared" si="37"/>
        <v>14.919365594045278</v>
      </c>
      <c r="F269" s="5">
        <f t="shared" si="38"/>
        <v>4.1209314775588597E-2</v>
      </c>
      <c r="G269" s="8">
        <f t="shared" si="36"/>
        <v>4.1209314775588604E-2</v>
      </c>
      <c r="H269" s="8"/>
      <c r="I269" s="5"/>
      <c r="J269" s="5"/>
      <c r="K269" s="5"/>
      <c r="L269" s="5"/>
      <c r="M269" s="8">
        <f t="shared" si="39"/>
        <v>2.2079577025953649</v>
      </c>
      <c r="N269" s="5"/>
    </row>
    <row r="270" spans="1:25">
      <c r="B270" s="1" t="s">
        <v>1</v>
      </c>
      <c r="C270" s="1">
        <v>5.4</v>
      </c>
      <c r="D270" t="s">
        <v>282</v>
      </c>
      <c r="E270">
        <f t="shared" si="37"/>
        <v>5.6141532159172822</v>
      </c>
      <c r="F270" s="5">
        <f t="shared" si="38"/>
        <v>1.5507053943731929E-2</v>
      </c>
      <c r="G270" s="8">
        <f t="shared" si="36"/>
        <v>1.5507053943731933E-2</v>
      </c>
      <c r="H270" s="8"/>
      <c r="I270" s="5"/>
      <c r="J270" s="5"/>
      <c r="K270" s="5"/>
      <c r="L270" s="5"/>
      <c r="M270" s="8">
        <f t="shared" si="39"/>
        <v>-0.84352666532942078</v>
      </c>
      <c r="N270" s="5"/>
    </row>
    <row r="271" spans="1:25">
      <c r="B271" s="1" t="s">
        <v>2</v>
      </c>
      <c r="C271" s="1">
        <v>7.5</v>
      </c>
      <c r="D271" t="s">
        <v>283</v>
      </c>
      <c r="E271">
        <f t="shared" si="37"/>
        <v>41.151031510946041</v>
      </c>
      <c r="F271" s="5">
        <f t="shared" si="38"/>
        <v>0.11366473997738769</v>
      </c>
      <c r="G271" s="8">
        <f t="shared" si="36"/>
        <v>0.11366473997738769</v>
      </c>
      <c r="H271" s="8"/>
      <c r="I271" s="5"/>
      <c r="J271" s="5"/>
      <c r="K271" s="5"/>
      <c r="L271" s="5"/>
      <c r="M271" s="8">
        <f t="shared" si="39"/>
        <v>2.7582902542761571</v>
      </c>
      <c r="N271" s="5"/>
    </row>
    <row r="272" spans="1:25">
      <c r="B272" s="1" t="s">
        <v>3</v>
      </c>
      <c r="C272" s="1">
        <v>9.8000000000000007</v>
      </c>
      <c r="D272" t="s">
        <v>284</v>
      </c>
      <c r="E272">
        <f t="shared" si="37"/>
        <v>22.35174929449407</v>
      </c>
      <c r="F272" s="5">
        <f t="shared" si="38"/>
        <v>6.1738568349681201E-2</v>
      </c>
      <c r="G272" s="8">
        <f t="shared" si="36"/>
        <v>6.1738568349681201E-2</v>
      </c>
      <c r="H272" s="8"/>
      <c r="I272" s="5"/>
      <c r="J272" s="5"/>
      <c r="K272" s="5"/>
      <c r="L272" s="5"/>
      <c r="M272" s="8">
        <f t="shared" si="39"/>
        <v>-2.5464781772752967</v>
      </c>
      <c r="N272" s="5"/>
    </row>
    <row r="273" spans="1:14">
      <c r="B273" s="1" t="s">
        <v>4</v>
      </c>
      <c r="C273" s="1">
        <v>13.5</v>
      </c>
      <c r="D273" t="s">
        <v>285</v>
      </c>
      <c r="E273">
        <f t="shared" si="37"/>
        <v>28.598424255418745</v>
      </c>
      <c r="F273" s="5">
        <f t="shared" si="38"/>
        <v>7.8992733290064204E-2</v>
      </c>
      <c r="G273" s="8">
        <f t="shared" si="36"/>
        <v>7.8992733290064204E-2</v>
      </c>
      <c r="H273" s="8"/>
      <c r="I273" s="5"/>
      <c r="J273" s="5"/>
      <c r="K273" s="5"/>
      <c r="L273" s="5"/>
      <c r="M273" s="8">
        <f t="shared" si="39"/>
        <v>-1.9327533128422412</v>
      </c>
      <c r="N273" s="5"/>
    </row>
    <row r="274" spans="1:14">
      <c r="B274" s="1" t="s">
        <v>5</v>
      </c>
      <c r="C274" s="1">
        <v>13.8</v>
      </c>
      <c r="D274" t="s">
        <v>286</v>
      </c>
      <c r="E274">
        <f t="shared" si="37"/>
        <v>27.660344153413366</v>
      </c>
      <c r="F274" s="5">
        <f t="shared" si="38"/>
        <v>7.6401628597001031E-2</v>
      </c>
      <c r="G274" s="8">
        <f t="shared" si="36"/>
        <v>7.6401628597001045E-2</v>
      </c>
      <c r="H274" s="8"/>
      <c r="I274" s="5"/>
      <c r="J274" s="5"/>
      <c r="K274" s="5"/>
      <c r="L274" s="5"/>
      <c r="M274" s="8">
        <f t="shared" si="39"/>
        <v>-0.65420999786704892</v>
      </c>
      <c r="N274" s="5"/>
    </row>
    <row r="275" spans="1:14">
      <c r="B275" s="1" t="s">
        <v>6</v>
      </c>
      <c r="C275" s="1">
        <v>18.3</v>
      </c>
      <c r="D275" t="s">
        <v>287</v>
      </c>
      <c r="E275">
        <f t="shared" si="37"/>
        <v>20.098748296214996</v>
      </c>
      <c r="F275" s="5">
        <f t="shared" si="38"/>
        <v>5.551547349068435E-2</v>
      </c>
      <c r="G275" s="8">
        <f t="shared" si="36"/>
        <v>5.551547349068435E-2</v>
      </c>
      <c r="H275" s="8"/>
      <c r="I275" s="5"/>
      <c r="J275" s="5"/>
      <c r="K275" s="5"/>
      <c r="L275" s="5"/>
      <c r="M275" s="8">
        <f t="shared" si="39"/>
        <v>-1.7224476071481232</v>
      </c>
      <c r="N275" s="5"/>
    </row>
    <row r="276" spans="1:14">
      <c r="B276" s="1" t="s">
        <v>7</v>
      </c>
      <c r="C276" s="1">
        <v>16.100000000000001</v>
      </c>
      <c r="D276" t="s">
        <v>288</v>
      </c>
      <c r="E276">
        <f t="shared" si="37"/>
        <v>21.735707096062555</v>
      </c>
      <c r="F276" s="5">
        <f t="shared" si="38"/>
        <v>6.0036976099649975E-2</v>
      </c>
      <c r="G276" s="8">
        <f t="shared" si="36"/>
        <v>6.0036976099649975E-2</v>
      </c>
      <c r="H276" s="8"/>
      <c r="I276" s="5"/>
      <c r="J276" s="5"/>
      <c r="K276" s="5"/>
      <c r="L276" s="5"/>
      <c r="M276" s="8">
        <f t="shared" si="39"/>
        <v>-2.9094404752756557</v>
      </c>
      <c r="N276" s="5"/>
    </row>
    <row r="277" spans="1:14">
      <c r="B277" s="1" t="s">
        <v>8</v>
      </c>
      <c r="C277" s="1">
        <v>15.9</v>
      </c>
      <c r="D277" t="s">
        <v>289</v>
      </c>
      <c r="E277">
        <f t="shared" si="37"/>
        <v>23.940052654924656</v>
      </c>
      <c r="F277" s="5">
        <f t="shared" si="38"/>
        <v>6.6125678024454043E-2</v>
      </c>
      <c r="G277" s="8">
        <f t="shared" si="36"/>
        <v>6.6125678024454057E-2</v>
      </c>
      <c r="H277" s="8"/>
      <c r="I277" s="5"/>
      <c r="J277" s="5"/>
      <c r="K277" s="5"/>
      <c r="L277" s="5"/>
      <c r="M277" s="8">
        <f t="shared" si="39"/>
        <v>-1.9970080100148906</v>
      </c>
      <c r="N277" s="5"/>
    </row>
    <row r="278" spans="1:14">
      <c r="B278" s="1" t="s">
        <v>9</v>
      </c>
      <c r="C278" s="1">
        <v>10.9</v>
      </c>
      <c r="D278" t="s">
        <v>290</v>
      </c>
      <c r="E278">
        <f t="shared" si="37"/>
        <v>10.090090450237234</v>
      </c>
      <c r="F278" s="5">
        <f t="shared" si="38"/>
        <v>2.7870200703704582E-2</v>
      </c>
      <c r="G278" s="8">
        <f t="shared" si="36"/>
        <v>2.7870200703704582E-2</v>
      </c>
      <c r="H278" s="8"/>
      <c r="I278" s="5"/>
      <c r="J278" s="5"/>
      <c r="K278" s="5"/>
      <c r="L278" s="5"/>
      <c r="M278" s="8">
        <f t="shared" si="39"/>
        <v>-1.064951327106415</v>
      </c>
      <c r="N278" s="5"/>
    </row>
    <row r="279" spans="1:14">
      <c r="B279" s="1" t="s">
        <v>10</v>
      </c>
      <c r="C279" s="1">
        <v>7.9</v>
      </c>
      <c r="D279" t="s">
        <v>291</v>
      </c>
      <c r="E279">
        <f t="shared" si="37"/>
        <v>24.919990880680693</v>
      </c>
      <c r="F279" s="5">
        <f t="shared" si="38"/>
        <v>6.8832400542329072E-2</v>
      </c>
      <c r="G279" s="8">
        <f t="shared" si="36"/>
        <v>6.8832400542329072E-2</v>
      </c>
      <c r="H279" s="8"/>
      <c r="I279" s="5"/>
      <c r="J279" s="5"/>
      <c r="K279" s="5"/>
      <c r="L279" s="5"/>
      <c r="M279" s="8">
        <f t="shared" si="39"/>
        <v>-0.50808866511506989</v>
      </c>
      <c r="N279" s="5"/>
    </row>
    <row r="280" spans="1:14">
      <c r="B280" s="1" t="s">
        <v>11</v>
      </c>
      <c r="C280" s="1">
        <v>4.5999999999999996</v>
      </c>
      <c r="D280" t="s">
        <v>292</v>
      </c>
      <c r="E280">
        <f t="shared" si="37"/>
        <v>29.507405368997407</v>
      </c>
      <c r="F280" s="5">
        <f t="shared" si="38"/>
        <v>8.1503462623587528E-2</v>
      </c>
      <c r="G280" s="8">
        <f t="shared" si="36"/>
        <v>8.1503462623587528E-2</v>
      </c>
      <c r="H280" s="8"/>
      <c r="I280" s="5"/>
      <c r="J280" s="5"/>
      <c r="K280" s="5"/>
      <c r="L280" s="5"/>
      <c r="M280" s="8">
        <f t="shared" si="39"/>
        <v>0.10608807344153443</v>
      </c>
      <c r="N280" s="5"/>
    </row>
    <row r="281" spans="1:14">
      <c r="A281">
        <v>2000</v>
      </c>
      <c r="B281" s="1" t="s">
        <v>0</v>
      </c>
      <c r="C281" s="1">
        <v>6</v>
      </c>
      <c r="D281" t="s">
        <v>293</v>
      </c>
      <c r="E281">
        <f t="shared" si="37"/>
        <v>19.395900506695934</v>
      </c>
      <c r="F281" s="5">
        <f t="shared" si="38"/>
        <v>5.3574112404313631E-2</v>
      </c>
      <c r="G281" s="8">
        <f t="shared" si="36"/>
        <v>5.3574112404313631E-2</v>
      </c>
      <c r="H281" s="8"/>
      <c r="I281" s="5"/>
      <c r="J281" s="5"/>
      <c r="K281" s="5"/>
      <c r="L281" s="5"/>
      <c r="M281" s="8">
        <f t="shared" si="39"/>
        <v>-8.3317685869253394E-2</v>
      </c>
      <c r="N281" s="5"/>
    </row>
    <row r="282" spans="1:14">
      <c r="B282" s="1" t="s">
        <v>1</v>
      </c>
      <c r="C282" s="1">
        <v>6.5</v>
      </c>
      <c r="D282" t="s">
        <v>294</v>
      </c>
      <c r="E282">
        <f t="shared" si="37"/>
        <v>26.290715182213074</v>
      </c>
      <c r="F282" s="5">
        <f t="shared" si="38"/>
        <v>7.2618527295261651E-2</v>
      </c>
      <c r="G282" s="8">
        <f t="shared" si="36"/>
        <v>7.2618527295261651E-2</v>
      </c>
      <c r="H282" s="8"/>
      <c r="I282" s="5"/>
      <c r="J282" s="5"/>
      <c r="K282" s="5"/>
      <c r="L282" s="5"/>
      <c r="M282" s="8">
        <f t="shared" si="39"/>
        <v>-2.8537084369067234</v>
      </c>
      <c r="N282" s="5"/>
    </row>
    <row r="283" spans="1:14">
      <c r="B283" s="1" t="s">
        <v>2</v>
      </c>
      <c r="C283" s="1">
        <v>7.7</v>
      </c>
      <c r="D283" t="s">
        <v>295</v>
      </c>
      <c r="E283">
        <f t="shared" si="37"/>
        <v>27.301929522202844</v>
      </c>
      <c r="F283" s="5">
        <f t="shared" si="38"/>
        <v>7.541163868994856E-2</v>
      </c>
      <c r="G283" s="8">
        <f t="shared" si="36"/>
        <v>7.5411638689948546E-2</v>
      </c>
      <c r="H283" s="8"/>
      <c r="I283" s="5"/>
      <c r="J283" s="5"/>
      <c r="K283" s="5"/>
      <c r="L283" s="5"/>
      <c r="M283" s="8">
        <f t="shared" si="39"/>
        <v>-2.6373764234658292</v>
      </c>
      <c r="N283" s="5"/>
    </row>
    <row r="284" spans="1:14">
      <c r="B284" s="1" t="s">
        <v>3</v>
      </c>
      <c r="C284" s="1">
        <v>7.9</v>
      </c>
      <c r="D284" t="s">
        <v>296</v>
      </c>
      <c r="E284">
        <f t="shared" si="37"/>
        <v>16.857048722487676</v>
      </c>
      <c r="F284" s="5">
        <f t="shared" si="38"/>
        <v>4.6561458837746345E-2</v>
      </c>
      <c r="G284" s="8">
        <f t="shared" si="36"/>
        <v>4.6561458837746345E-2</v>
      </c>
      <c r="H284" s="8"/>
      <c r="I284" s="5"/>
      <c r="J284" s="5"/>
      <c r="K284" s="5"/>
      <c r="L284" s="5"/>
      <c r="M284" s="8">
        <f t="shared" si="39"/>
        <v>2.3406220228227932</v>
      </c>
      <c r="N284" s="5"/>
    </row>
    <row r="285" spans="1:14">
      <c r="B285" s="1" t="s">
        <v>4</v>
      </c>
      <c r="C285" s="1">
        <v>12.1</v>
      </c>
      <c r="D285" t="s">
        <v>297</v>
      </c>
      <c r="E285">
        <f t="shared" si="37"/>
        <v>9.3597274055039605</v>
      </c>
      <c r="F285" s="5">
        <f t="shared" si="38"/>
        <v>2.5852838744099303E-2</v>
      </c>
      <c r="G285" s="8">
        <f t="shared" si="36"/>
        <v>2.5852838744099299E-2</v>
      </c>
      <c r="H285" s="8"/>
      <c r="I285" s="5"/>
      <c r="J285" s="5"/>
      <c r="K285" s="5"/>
      <c r="L285" s="5"/>
      <c r="M285" s="8">
        <f t="shared" si="39"/>
        <v>-0.2423818822869698</v>
      </c>
      <c r="N285" s="5"/>
    </row>
    <row r="286" spans="1:14">
      <c r="B286" s="1" t="s">
        <v>5</v>
      </c>
      <c r="C286" s="1">
        <v>15.1</v>
      </c>
      <c r="D286" t="s">
        <v>298</v>
      </c>
      <c r="E286">
        <f t="shared" si="37"/>
        <v>42.613128619143737</v>
      </c>
      <c r="F286" s="5">
        <f t="shared" si="38"/>
        <v>0.11770325083660578</v>
      </c>
      <c r="G286" s="8">
        <f t="shared" si="36"/>
        <v>0.11770325083660579</v>
      </c>
      <c r="H286" s="8"/>
      <c r="I286" s="5"/>
      <c r="J286" s="5"/>
      <c r="K286" s="5"/>
      <c r="L286" s="5"/>
      <c r="M286" s="8">
        <f t="shared" si="39"/>
        <v>-2.445793236236244</v>
      </c>
      <c r="N286" s="5"/>
    </row>
    <row r="287" spans="1:14">
      <c r="B287" s="1" t="s">
        <v>6</v>
      </c>
      <c r="C287" s="1">
        <v>15.6</v>
      </c>
      <c r="D287" t="s">
        <v>299</v>
      </c>
      <c r="E287">
        <f t="shared" si="37"/>
        <v>25.845644380747121</v>
      </c>
      <c r="F287" s="5">
        <f t="shared" si="38"/>
        <v>7.13891812725089E-2</v>
      </c>
      <c r="G287" s="8">
        <f t="shared" si="36"/>
        <v>7.13891812725089E-2</v>
      </c>
      <c r="H287" s="8"/>
      <c r="I287" s="5"/>
      <c r="J287" s="5"/>
      <c r="K287" s="5"/>
      <c r="L287" s="5"/>
      <c r="M287" s="8">
        <f t="shared" si="39"/>
        <v>-0.28425874501045223</v>
      </c>
      <c r="N287" s="5"/>
    </row>
    <row r="288" spans="1:14">
      <c r="B288" s="1" t="s">
        <v>7</v>
      </c>
      <c r="C288" s="1">
        <v>17.2</v>
      </c>
      <c r="D288" t="s">
        <v>300</v>
      </c>
      <c r="E288">
        <f t="shared" si="37"/>
        <v>29.701535806311938</v>
      </c>
      <c r="F288" s="5">
        <f t="shared" si="38"/>
        <v>8.2039677266789929E-2</v>
      </c>
      <c r="G288" s="8">
        <f t="shared" si="36"/>
        <v>8.2039677266789929E-2</v>
      </c>
      <c r="H288" s="8"/>
      <c r="I288" s="5"/>
      <c r="J288" s="5"/>
      <c r="K288" s="5"/>
      <c r="L288" s="5"/>
      <c r="M288" s="8">
        <f t="shared" si="39"/>
        <v>0.91114125602295726</v>
      </c>
      <c r="N288" s="5"/>
    </row>
    <row r="289" spans="1:14">
      <c r="B289" s="1" t="s">
        <v>8</v>
      </c>
      <c r="C289" s="1">
        <v>14.6</v>
      </c>
      <c r="D289" t="s">
        <v>301</v>
      </c>
      <c r="E289">
        <f t="shared" si="37"/>
        <v>24.475873770054733</v>
      </c>
      <c r="F289" s="5">
        <f t="shared" si="38"/>
        <v>6.760568874324864E-2</v>
      </c>
      <c r="G289" s="8">
        <f t="shared" si="36"/>
        <v>6.7605688743248626E-2</v>
      </c>
      <c r="H289" s="8"/>
      <c r="I289" s="5"/>
      <c r="J289" s="5"/>
      <c r="K289" s="5"/>
      <c r="L289" s="5"/>
      <c r="M289" s="8">
        <f t="shared" si="39"/>
        <v>2.9567874344367424</v>
      </c>
      <c r="N289" s="5"/>
    </row>
    <row r="290" spans="1:14">
      <c r="B290" s="1" t="s">
        <v>9</v>
      </c>
      <c r="C290" s="1">
        <v>10.1</v>
      </c>
      <c r="D290" t="s">
        <v>302</v>
      </c>
      <c r="E290">
        <f t="shared" si="37"/>
        <v>7.3025118322948712</v>
      </c>
      <c r="F290" s="5">
        <f t="shared" si="38"/>
        <v>2.0170529829338688E-2</v>
      </c>
      <c r="G290" s="8">
        <f t="shared" si="36"/>
        <v>2.0170529829338688E-2</v>
      </c>
      <c r="H290" s="8"/>
      <c r="I290" s="5"/>
      <c r="J290" s="5"/>
      <c r="K290" s="5"/>
      <c r="L290" s="5"/>
      <c r="M290" s="8">
        <f t="shared" si="39"/>
        <v>-1.0080471445331332</v>
      </c>
      <c r="N290" s="5"/>
    </row>
    <row r="291" spans="1:14">
      <c r="B291" s="1" t="s">
        <v>10</v>
      </c>
      <c r="C291" s="1">
        <v>6.7</v>
      </c>
      <c r="D291" t="s">
        <v>303</v>
      </c>
      <c r="E291">
        <f t="shared" si="37"/>
        <v>7.3953167486242561</v>
      </c>
      <c r="F291" s="5">
        <f t="shared" si="38"/>
        <v>2.0426869617088526E-2</v>
      </c>
      <c r="G291" s="8">
        <f t="shared" si="36"/>
        <v>2.0426869617088523E-2</v>
      </c>
      <c r="H291" s="8"/>
      <c r="I291" s="5"/>
      <c r="J291" s="5"/>
      <c r="K291" s="5"/>
      <c r="L291" s="5"/>
      <c r="M291" s="8">
        <f t="shared" si="39"/>
        <v>0.42747716574325079</v>
      </c>
      <c r="N291" s="5"/>
    </row>
    <row r="292" spans="1:14">
      <c r="B292" s="1" t="s">
        <v>11</v>
      </c>
      <c r="C292" s="1">
        <v>5.5</v>
      </c>
      <c r="D292" t="s">
        <v>304</v>
      </c>
      <c r="E292">
        <f t="shared" si="37"/>
        <v>40.370172615255839</v>
      </c>
      <c r="F292" s="5">
        <f t="shared" si="38"/>
        <v>0.11150790161687058</v>
      </c>
      <c r="G292" s="8">
        <f t="shared" si="36"/>
        <v>0.11150790161687058</v>
      </c>
      <c r="H292" s="8"/>
      <c r="I292" s="5"/>
      <c r="J292" s="5"/>
      <c r="K292" s="5"/>
      <c r="L292" s="5"/>
      <c r="M292" s="8">
        <f t="shared" si="39"/>
        <v>-1.2620835115793549</v>
      </c>
      <c r="N292" s="5"/>
    </row>
    <row r="293" spans="1:14">
      <c r="A293">
        <v>2001</v>
      </c>
      <c r="B293" s="1" t="s">
        <v>0</v>
      </c>
      <c r="C293" s="1">
        <v>3</v>
      </c>
      <c r="D293" t="s">
        <v>305</v>
      </c>
      <c r="E293">
        <f t="shared" si="37"/>
        <v>25.245061038639811</v>
      </c>
      <c r="F293" s="5">
        <f t="shared" si="38"/>
        <v>6.9730288483947342E-2</v>
      </c>
      <c r="G293" s="8">
        <f t="shared" si="36"/>
        <v>6.9730288483947342E-2</v>
      </c>
      <c r="H293" s="8"/>
      <c r="I293" s="5"/>
      <c r="J293" s="5"/>
      <c r="K293" s="5"/>
      <c r="L293" s="5"/>
      <c r="M293" s="8">
        <f t="shared" si="39"/>
        <v>2.5743139869260556</v>
      </c>
      <c r="N293" s="5"/>
    </row>
    <row r="294" spans="1:14">
      <c r="B294" s="1" t="s">
        <v>1</v>
      </c>
      <c r="C294" s="1">
        <v>4.8</v>
      </c>
      <c r="D294" t="s">
        <v>306</v>
      </c>
      <c r="E294">
        <f t="shared" si="37"/>
        <v>13.427401844832946</v>
      </c>
      <c r="F294" s="5">
        <f t="shared" si="38"/>
        <v>3.7088308196086467E-2</v>
      </c>
      <c r="G294" s="8">
        <f t="shared" si="36"/>
        <v>3.708830819608646E-2</v>
      </c>
      <c r="H294" s="8"/>
      <c r="I294" s="5"/>
      <c r="J294" s="5"/>
      <c r="K294" s="5"/>
      <c r="L294" s="5"/>
      <c r="M294" s="8">
        <f t="shared" si="39"/>
        <v>2.67040173132688</v>
      </c>
      <c r="N294" s="5"/>
    </row>
    <row r="295" spans="1:14">
      <c r="B295" s="1" t="s">
        <v>2</v>
      </c>
      <c r="C295" s="1">
        <v>4.8</v>
      </c>
      <c r="D295" t="s">
        <v>307</v>
      </c>
      <c r="E295">
        <f t="shared" si="37"/>
        <v>10.32663588086568</v>
      </c>
      <c r="F295" s="5">
        <f t="shared" si="38"/>
        <v>2.8523571321111094E-2</v>
      </c>
      <c r="G295" s="8">
        <f t="shared" si="36"/>
        <v>2.8523571321111094E-2</v>
      </c>
      <c r="H295" s="8"/>
      <c r="I295" s="5"/>
      <c r="J295" s="5"/>
      <c r="K295" s="5"/>
      <c r="L295" s="5"/>
      <c r="M295" s="8">
        <f t="shared" si="39"/>
        <v>-0.10658779861843605</v>
      </c>
      <c r="N295" s="5"/>
    </row>
    <row r="296" spans="1:14">
      <c r="B296" s="1" t="s">
        <v>3</v>
      </c>
      <c r="C296" s="1">
        <v>6.7</v>
      </c>
      <c r="D296" t="s">
        <v>308</v>
      </c>
      <c r="E296">
        <f t="shared" si="37"/>
        <v>33.533106964779542</v>
      </c>
      <c r="F296" s="5">
        <f t="shared" si="38"/>
        <v>9.2622997379099459E-2</v>
      </c>
      <c r="G296" s="8">
        <f t="shared" si="36"/>
        <v>9.2622997379099459E-2</v>
      </c>
      <c r="H296" s="8"/>
      <c r="I296" s="5"/>
      <c r="J296" s="5"/>
      <c r="K296" s="5"/>
      <c r="L296" s="5"/>
      <c r="M296" s="8">
        <f t="shared" si="39"/>
        <v>0.94481140030031596</v>
      </c>
      <c r="N296" s="5"/>
    </row>
    <row r="297" spans="1:14">
      <c r="B297" s="1" t="s">
        <v>4</v>
      </c>
      <c r="C297" s="1">
        <v>13.1</v>
      </c>
      <c r="D297" t="s">
        <v>309</v>
      </c>
      <c r="E297">
        <f t="shared" si="37"/>
        <v>35.707805615793205</v>
      </c>
      <c r="F297" s="5">
        <f t="shared" si="38"/>
        <v>9.8629810516478358E-2</v>
      </c>
      <c r="G297" s="8">
        <f t="shared" si="36"/>
        <v>9.8629810516478386E-2</v>
      </c>
      <c r="H297" s="8"/>
      <c r="I297" s="5"/>
      <c r="J297" s="5"/>
      <c r="K297" s="5"/>
      <c r="L297" s="5"/>
      <c r="M297" s="8">
        <f t="shared" si="39"/>
        <v>1.9286039953779948</v>
      </c>
      <c r="N297" s="5"/>
    </row>
    <row r="298" spans="1:14">
      <c r="B298" s="1" t="s">
        <v>5</v>
      </c>
      <c r="C298" s="1">
        <v>14.6</v>
      </c>
      <c r="D298" t="s">
        <v>310</v>
      </c>
      <c r="E298">
        <f t="shared" si="37"/>
        <v>35.350875700049656</v>
      </c>
      <c r="F298" s="5">
        <f t="shared" si="38"/>
        <v>9.7643921595265054E-2</v>
      </c>
      <c r="G298" s="8">
        <f t="shared" si="36"/>
        <v>9.7643921595265054E-2</v>
      </c>
      <c r="H298" s="8"/>
      <c r="I298" s="5"/>
      <c r="J298" s="5"/>
      <c r="K298" s="5"/>
      <c r="L298" s="5"/>
      <c r="M298" s="8">
        <f t="shared" si="39"/>
        <v>-2.3742709685817101</v>
      </c>
      <c r="N298" s="5"/>
    </row>
    <row r="299" spans="1:14">
      <c r="B299" s="1" t="s">
        <v>6</v>
      </c>
      <c r="C299" s="1">
        <v>17.600000000000001</v>
      </c>
      <c r="D299" t="s">
        <v>311</v>
      </c>
      <c r="E299">
        <f t="shared" si="37"/>
        <v>17.841213002895618</v>
      </c>
      <c r="F299" s="5">
        <f t="shared" si="38"/>
        <v>4.9279854292738665E-2</v>
      </c>
      <c r="G299" s="8">
        <f t="shared" si="36"/>
        <v>4.9279854292738665E-2</v>
      </c>
      <c r="H299" s="8"/>
      <c r="I299" s="5"/>
      <c r="J299" s="5"/>
      <c r="K299" s="5"/>
      <c r="L299" s="5"/>
      <c r="M299" s="8">
        <f t="shared" si="39"/>
        <v>2.9626551359138977</v>
      </c>
      <c r="N299" s="5"/>
    </row>
    <row r="300" spans="1:14">
      <c r="B300" s="1" t="s">
        <v>7</v>
      </c>
      <c r="C300" s="1">
        <v>16.899999999999999</v>
      </c>
      <c r="D300" t="s">
        <v>312</v>
      </c>
      <c r="E300">
        <f t="shared" si="37"/>
        <v>20.194749730137019</v>
      </c>
      <c r="F300" s="5">
        <f t="shared" si="38"/>
        <v>5.5780642494316753E-2</v>
      </c>
      <c r="G300" s="8">
        <f t="shared" si="36"/>
        <v>5.5780642494316753E-2</v>
      </c>
      <c r="H300" s="8"/>
      <c r="I300" s="5"/>
      <c r="J300" s="5"/>
      <c r="K300" s="5"/>
      <c r="L300" s="5"/>
      <c r="M300" s="8">
        <f t="shared" si="39"/>
        <v>-2.4065449307953215</v>
      </c>
      <c r="N300" s="5"/>
    </row>
    <row r="301" spans="1:14">
      <c r="B301" s="1" t="s">
        <v>8</v>
      </c>
      <c r="C301" s="1">
        <v>13</v>
      </c>
      <c r="D301" t="s">
        <v>313</v>
      </c>
      <c r="E301">
        <f t="shared" si="37"/>
        <v>20.881988344595257</v>
      </c>
      <c r="F301" s="5">
        <f t="shared" si="38"/>
        <v>5.7678888918444353E-2</v>
      </c>
      <c r="G301" s="8">
        <f t="shared" si="36"/>
        <v>5.7678888918444353E-2</v>
      </c>
      <c r="H301" s="8"/>
      <c r="I301" s="5"/>
      <c r="J301" s="5"/>
      <c r="K301" s="5"/>
      <c r="L301" s="5"/>
      <c r="M301" s="8">
        <f t="shared" si="39"/>
        <v>-0.22117942841846305</v>
      </c>
      <c r="N301" s="5"/>
    </row>
    <row r="302" spans="1:14">
      <c r="B302" s="1" t="s">
        <v>9</v>
      </c>
      <c r="C302" s="1">
        <v>13</v>
      </c>
      <c r="D302" t="s">
        <v>314</v>
      </c>
      <c r="E302">
        <f t="shared" si="37"/>
        <v>28.455988076517919</v>
      </c>
      <c r="F302" s="5">
        <f t="shared" si="38"/>
        <v>7.8599305211989698E-2</v>
      </c>
      <c r="G302" s="8">
        <f t="shared" si="36"/>
        <v>7.8599305211989698E-2</v>
      </c>
      <c r="H302" s="8"/>
      <c r="I302" s="5"/>
      <c r="J302" s="5"/>
      <c r="K302" s="5"/>
      <c r="L302" s="5"/>
      <c r="M302" s="8">
        <f t="shared" si="39"/>
        <v>2.4641942908905444E-2</v>
      </c>
      <c r="N302" s="5"/>
    </row>
    <row r="303" spans="1:14">
      <c r="B303" s="1" t="s">
        <v>10</v>
      </c>
      <c r="C303" s="1">
        <v>7.9</v>
      </c>
      <c r="D303" t="s">
        <v>315</v>
      </c>
      <c r="E303">
        <f t="shared" si="37"/>
        <v>10.47975726521522</v>
      </c>
      <c r="F303" s="5">
        <f t="shared" si="38"/>
        <v>2.8946513388369809E-2</v>
      </c>
      <c r="G303" s="8">
        <f t="shared" si="36"/>
        <v>2.8946513388369809E-2</v>
      </c>
      <c r="H303" s="8"/>
      <c r="I303" s="5"/>
      <c r="J303" s="5"/>
      <c r="K303" s="5"/>
      <c r="L303" s="5"/>
      <c r="M303" s="8">
        <f t="shared" si="39"/>
        <v>2.4099040047725375</v>
      </c>
      <c r="N303" s="5"/>
    </row>
    <row r="304" spans="1:14">
      <c r="B304" s="1" t="s">
        <v>11</v>
      </c>
      <c r="C304" s="1">
        <v>3.7</v>
      </c>
      <c r="D304" t="s">
        <v>316</v>
      </c>
      <c r="E304">
        <f t="shared" si="37"/>
        <v>32.733994092944464</v>
      </c>
      <c r="F304" s="5">
        <f t="shared" si="38"/>
        <v>9.0415739056411801E-2</v>
      </c>
      <c r="G304" s="8">
        <f t="shared" si="36"/>
        <v>9.0415739056411801E-2</v>
      </c>
      <c r="H304" s="8"/>
      <c r="I304" s="5"/>
      <c r="J304" s="5"/>
      <c r="K304" s="5"/>
      <c r="L304" s="5"/>
      <c r="M304" s="8">
        <f t="shared" si="39"/>
        <v>-2.3947360076080981</v>
      </c>
      <c r="N304" s="5"/>
    </row>
    <row r="305" spans="1:14">
      <c r="A305">
        <v>2002</v>
      </c>
      <c r="B305" s="1" t="s">
        <v>0</v>
      </c>
      <c r="C305" s="1">
        <v>5.4</v>
      </c>
      <c r="D305" t="s">
        <v>317</v>
      </c>
      <c r="E305">
        <f t="shared" si="37"/>
        <v>37.185665366483242</v>
      </c>
      <c r="F305" s="5">
        <f t="shared" si="38"/>
        <v>0.10271185993583612</v>
      </c>
      <c r="G305" s="8">
        <f t="shared" si="36"/>
        <v>0.10271185993583612</v>
      </c>
      <c r="H305" s="8"/>
      <c r="I305" s="5"/>
      <c r="J305" s="5"/>
      <c r="K305" s="5"/>
      <c r="L305" s="5"/>
      <c r="M305" s="8">
        <f t="shared" si="39"/>
        <v>-0.51645795338804024</v>
      </c>
      <c r="N305" s="5"/>
    </row>
    <row r="306" spans="1:14">
      <c r="B306" s="1" t="s">
        <v>1</v>
      </c>
      <c r="C306" s="1">
        <v>6.9</v>
      </c>
      <c r="D306" t="s">
        <v>318</v>
      </c>
      <c r="E306">
        <f t="shared" si="37"/>
        <v>17.550465300590748</v>
      </c>
      <c r="F306" s="5">
        <f t="shared" si="38"/>
        <v>4.8476769636823895E-2</v>
      </c>
      <c r="G306" s="8">
        <f t="shared" si="36"/>
        <v>4.8476769636823895E-2</v>
      </c>
      <c r="H306" s="8"/>
      <c r="I306" s="5"/>
      <c r="J306" s="5"/>
      <c r="K306" s="5"/>
      <c r="L306" s="5"/>
      <c r="M306" s="8">
        <f t="shared" si="39"/>
        <v>-0.78507652743783729</v>
      </c>
      <c r="N306" s="5"/>
    </row>
    <row r="307" spans="1:14">
      <c r="B307" s="1" t="s">
        <v>2</v>
      </c>
      <c r="C307" s="1">
        <v>7.8</v>
      </c>
      <c r="D307" t="s">
        <v>319</v>
      </c>
      <c r="E307">
        <f t="shared" si="37"/>
        <v>43.667280475613794</v>
      </c>
      <c r="F307" s="5">
        <f t="shared" si="38"/>
        <v>0.12061496148547439</v>
      </c>
      <c r="G307" s="8">
        <f t="shared" si="36"/>
        <v>0.12061496148547439</v>
      </c>
      <c r="H307" s="8"/>
      <c r="I307" s="5"/>
      <c r="J307" s="5"/>
      <c r="K307" s="5"/>
      <c r="L307" s="5"/>
      <c r="M307" s="8">
        <f t="shared" si="39"/>
        <v>-3.0749684073910526</v>
      </c>
      <c r="N307" s="5"/>
    </row>
    <row r="308" spans="1:14">
      <c r="B308" s="1" t="s">
        <v>3</v>
      </c>
      <c r="C308" s="1">
        <v>9.4</v>
      </c>
      <c r="D308" t="s">
        <v>320</v>
      </c>
      <c r="E308">
        <f t="shared" si="37"/>
        <v>42.56279067286011</v>
      </c>
      <c r="F308" s="5">
        <f t="shared" si="38"/>
        <v>0.11756421058985517</v>
      </c>
      <c r="G308" s="8">
        <f t="shared" si="36"/>
        <v>0.11756421058985514</v>
      </c>
      <c r="H308" s="8"/>
      <c r="I308" s="5"/>
      <c r="J308" s="5"/>
      <c r="K308" s="5"/>
      <c r="L308" s="5"/>
      <c r="M308" s="8">
        <f t="shared" si="39"/>
        <v>-1.6873658032333518</v>
      </c>
      <c r="N308" s="5"/>
    </row>
    <row r="309" spans="1:14">
      <c r="B309" s="1" t="s">
        <v>4</v>
      </c>
      <c r="C309" s="1">
        <v>12.2</v>
      </c>
      <c r="D309" t="s">
        <v>321</v>
      </c>
      <c r="E309">
        <f t="shared" si="37"/>
        <v>22.642692515330005</v>
      </c>
      <c r="F309" s="5">
        <f t="shared" si="38"/>
        <v>6.2542193054342707E-2</v>
      </c>
      <c r="G309" s="8">
        <f t="shared" si="36"/>
        <v>6.2542193054342707E-2</v>
      </c>
      <c r="H309" s="8"/>
      <c r="I309" s="5"/>
      <c r="J309" s="5"/>
      <c r="K309" s="5"/>
      <c r="L309" s="5"/>
      <c r="M309" s="8">
        <f t="shared" si="39"/>
        <v>-2.7141309915346108</v>
      </c>
      <c r="N309" s="5"/>
    </row>
    <row r="310" spans="1:14">
      <c r="B310" s="1" t="s">
        <v>5</v>
      </c>
      <c r="C310" s="1">
        <v>14.7</v>
      </c>
      <c r="D310" t="s">
        <v>322</v>
      </c>
      <c r="E310">
        <f t="shared" si="37"/>
        <v>3.2052680075800137</v>
      </c>
      <c r="F310" s="5">
        <f t="shared" si="38"/>
        <v>8.8533857175004775E-3</v>
      </c>
      <c r="G310" s="8">
        <f t="shared" si="36"/>
        <v>8.8533857175004775E-3</v>
      </c>
      <c r="H310" s="8"/>
      <c r="I310" s="5"/>
      <c r="J310" s="5"/>
      <c r="K310" s="5"/>
      <c r="L310" s="5"/>
      <c r="M310" s="8">
        <f t="shared" si="39"/>
        <v>-1.3876836080266148</v>
      </c>
      <c r="N310" s="5"/>
    </row>
    <row r="311" spans="1:14">
      <c r="B311" s="1" t="s">
        <v>6</v>
      </c>
      <c r="C311" s="1">
        <v>16</v>
      </c>
      <c r="D311" t="s">
        <v>323</v>
      </c>
      <c r="E311">
        <f t="shared" si="37"/>
        <v>29.673814861626632</v>
      </c>
      <c r="F311" s="5">
        <f t="shared" si="38"/>
        <v>8.1963108251290412E-2</v>
      </c>
      <c r="G311" s="8">
        <f t="shared" si="36"/>
        <v>8.1963108251290412E-2</v>
      </c>
      <c r="H311" s="8"/>
      <c r="I311" s="5"/>
      <c r="J311" s="5"/>
      <c r="K311" s="5"/>
      <c r="L311" s="5"/>
      <c r="M311" s="8">
        <f t="shared" si="39"/>
        <v>-1.3961422383550515</v>
      </c>
      <c r="N311" s="5"/>
    </row>
    <row r="312" spans="1:14">
      <c r="B312" s="1" t="s">
        <v>7</v>
      </c>
      <c r="C312" s="1">
        <v>17</v>
      </c>
      <c r="D312" t="s">
        <v>324</v>
      </c>
      <c r="E312">
        <f t="shared" si="37"/>
        <v>11.978916826544822</v>
      </c>
      <c r="F312" s="5">
        <f t="shared" si="38"/>
        <v>3.3087395778591724E-2</v>
      </c>
      <c r="G312" s="8">
        <f t="shared" si="36"/>
        <v>3.3087395778591731E-2</v>
      </c>
      <c r="H312" s="8"/>
      <c r="I312" s="5"/>
      <c r="J312" s="5"/>
      <c r="K312" s="5"/>
      <c r="L312" s="5"/>
      <c r="M312" s="8">
        <f t="shared" si="39"/>
        <v>2.4651786318494917</v>
      </c>
      <c r="N312" s="5"/>
    </row>
    <row r="313" spans="1:14">
      <c r="B313" s="1" t="s">
        <v>8</v>
      </c>
      <c r="C313" s="1">
        <v>14.1</v>
      </c>
      <c r="D313" t="s">
        <v>325</v>
      </c>
      <c r="E313">
        <f t="shared" si="37"/>
        <v>22.887018778891964</v>
      </c>
      <c r="F313" s="5">
        <f t="shared" si="38"/>
        <v>6.3217055389446733E-2</v>
      </c>
      <c r="G313" s="8">
        <f t="shared" si="36"/>
        <v>6.3217055389446733E-2</v>
      </c>
      <c r="H313" s="8"/>
      <c r="I313" s="5"/>
      <c r="J313" s="5"/>
      <c r="K313" s="5"/>
      <c r="L313" s="5"/>
      <c r="M313" s="8">
        <f t="shared" si="39"/>
        <v>-2.8917088058955183</v>
      </c>
      <c r="N313" s="5"/>
    </row>
    <row r="314" spans="1:14">
      <c r="B314" s="1" t="s">
        <v>9</v>
      </c>
      <c r="C314" s="1">
        <v>9.3000000000000007</v>
      </c>
      <c r="D314" t="s">
        <v>326</v>
      </c>
      <c r="E314">
        <f t="shared" si="37"/>
        <v>23.022901307786427</v>
      </c>
      <c r="F314" s="5">
        <f t="shared" si="38"/>
        <v>6.3592381395798508E-2</v>
      </c>
      <c r="G314" s="8">
        <f t="shared" si="36"/>
        <v>6.3592381395798508E-2</v>
      </c>
      <c r="H314" s="8"/>
      <c r="I314" s="5"/>
      <c r="J314" s="5"/>
      <c r="K314" s="5"/>
      <c r="L314" s="5"/>
      <c r="M314" s="8">
        <f t="shared" si="39"/>
        <v>-2.0852051655553163</v>
      </c>
      <c r="N314" s="5"/>
    </row>
    <row r="315" spans="1:14">
      <c r="B315" s="1" t="s">
        <v>10</v>
      </c>
      <c r="C315" s="1">
        <v>7.7</v>
      </c>
      <c r="D315" t="s">
        <v>327</v>
      </c>
      <c r="E315">
        <f t="shared" si="37"/>
        <v>23.877087500647725</v>
      </c>
      <c r="F315" s="5">
        <f t="shared" si="38"/>
        <v>6.5951759713642824E-2</v>
      </c>
      <c r="G315" s="8">
        <f t="shared" si="36"/>
        <v>6.5951759713642824E-2</v>
      </c>
      <c r="H315" s="8"/>
      <c r="I315" s="5"/>
      <c r="J315" s="5"/>
      <c r="K315" s="5"/>
      <c r="L315" s="5"/>
      <c r="M315" s="8">
        <f t="shared" si="39"/>
        <v>-0.93682269694268872</v>
      </c>
      <c r="N315" s="5"/>
    </row>
    <row r="316" spans="1:14">
      <c r="B316" s="1" t="s">
        <v>11</v>
      </c>
      <c r="C316" s="1">
        <v>4.9000000000000004</v>
      </c>
      <c r="D316" t="s">
        <v>328</v>
      </c>
      <c r="E316">
        <f t="shared" si="37"/>
        <v>25.842445029274661</v>
      </c>
      <c r="F316" s="5">
        <f t="shared" si="38"/>
        <v>7.1380344229065237E-2</v>
      </c>
      <c r="G316" s="8">
        <f t="shared" si="36"/>
        <v>7.1380344229065251E-2</v>
      </c>
      <c r="H316" s="8"/>
      <c r="I316" s="5"/>
      <c r="J316" s="5"/>
      <c r="K316" s="5"/>
      <c r="L316" s="5"/>
      <c r="M316" s="8">
        <f t="shared" si="39"/>
        <v>-1.4745685040070986</v>
      </c>
      <c r="N316" s="5"/>
    </row>
    <row r="317" spans="1:14">
      <c r="A317">
        <v>2003</v>
      </c>
      <c r="B317" s="1" t="s">
        <v>0</v>
      </c>
      <c r="C317" s="1">
        <v>4.7</v>
      </c>
      <c r="D317" t="s">
        <v>329</v>
      </c>
      <c r="E317">
        <f t="shared" si="37"/>
        <v>8.618193137762173</v>
      </c>
      <c r="F317" s="5">
        <f t="shared" si="38"/>
        <v>2.3804620348777353E-2</v>
      </c>
      <c r="G317" s="8">
        <f t="shared" si="36"/>
        <v>2.3804620348777353E-2</v>
      </c>
      <c r="H317" s="8"/>
      <c r="I317" s="5"/>
      <c r="J317" s="5"/>
      <c r="K317" s="5"/>
      <c r="L317" s="5"/>
      <c r="M317" s="8">
        <f t="shared" si="39"/>
        <v>2.7534827146355267</v>
      </c>
      <c r="N317" s="5"/>
    </row>
    <row r="318" spans="1:14">
      <c r="B318" s="1" t="s">
        <v>1</v>
      </c>
      <c r="C318" s="1">
        <v>3.3</v>
      </c>
      <c r="D318" t="s">
        <v>330</v>
      </c>
      <c r="E318">
        <f t="shared" si="37"/>
        <v>30.401461251461019</v>
      </c>
      <c r="F318" s="5">
        <f t="shared" si="38"/>
        <v>8.397296644096934E-2</v>
      </c>
      <c r="G318" s="8">
        <f t="shared" si="36"/>
        <v>8.397296644096934E-2</v>
      </c>
      <c r="H318" s="8"/>
      <c r="I318" s="5"/>
      <c r="J318" s="5"/>
      <c r="K318" s="5"/>
      <c r="L318" s="5"/>
      <c r="M318" s="8">
        <f t="shared" si="39"/>
        <v>-1.5032202058851265</v>
      </c>
      <c r="N318" s="5"/>
    </row>
    <row r="319" spans="1:14">
      <c r="B319" s="1" t="s">
        <v>2</v>
      </c>
      <c r="C319" s="1">
        <v>7.6</v>
      </c>
      <c r="D319" t="s">
        <v>331</v>
      </c>
      <c r="E319">
        <f t="shared" si="37"/>
        <v>31.415650836723859</v>
      </c>
      <c r="F319" s="5">
        <f t="shared" si="38"/>
        <v>8.677429586732921E-2</v>
      </c>
      <c r="G319" s="8">
        <f t="shared" si="36"/>
        <v>8.6774295867329224E-2</v>
      </c>
      <c r="H319" s="8"/>
      <c r="I319" s="5"/>
      <c r="J319" s="5"/>
      <c r="K319" s="5"/>
      <c r="L319" s="5"/>
      <c r="M319" s="8">
        <f t="shared" si="39"/>
        <v>-1.0713706953270672</v>
      </c>
      <c r="N319" s="5"/>
    </row>
    <row r="320" spans="1:14">
      <c r="B320" s="1" t="s">
        <v>3</v>
      </c>
      <c r="C320" s="1">
        <v>9.8000000000000007</v>
      </c>
      <c r="D320" t="s">
        <v>332</v>
      </c>
      <c r="E320">
        <f t="shared" si="37"/>
        <v>50.611776059846804</v>
      </c>
      <c r="F320" s="5">
        <f t="shared" si="38"/>
        <v>0.13979660179614312</v>
      </c>
      <c r="G320" s="8">
        <f t="shared" si="36"/>
        <v>0.13979660179614312</v>
      </c>
      <c r="H320" s="8"/>
      <c r="I320" s="5"/>
      <c r="J320" s="5"/>
      <c r="K320" s="5"/>
      <c r="L320" s="5"/>
      <c r="M320" s="8">
        <f t="shared" si="39"/>
        <v>-0.71994230009683502</v>
      </c>
      <c r="N320" s="5"/>
    </row>
    <row r="321" spans="1:14">
      <c r="B321" s="1" t="s">
        <v>4</v>
      </c>
      <c r="C321" s="1">
        <v>12.2</v>
      </c>
      <c r="D321" t="s">
        <v>333</v>
      </c>
      <c r="E321">
        <f t="shared" si="37"/>
        <v>33.697405831749606</v>
      </c>
      <c r="F321" s="5">
        <f t="shared" si="38"/>
        <v>9.307681317197368E-2</v>
      </c>
      <c r="G321" s="8">
        <f t="shared" si="36"/>
        <v>9.307681317197368E-2</v>
      </c>
      <c r="H321" s="8"/>
      <c r="I321" s="5"/>
      <c r="J321" s="5"/>
      <c r="K321" s="5"/>
      <c r="L321" s="5"/>
      <c r="M321" s="8">
        <f t="shared" si="39"/>
        <v>-0.81284770931135231</v>
      </c>
      <c r="N321" s="5"/>
    </row>
    <row r="322" spans="1:14">
      <c r="B322" s="1" t="s">
        <v>5</v>
      </c>
      <c r="C322" s="1">
        <v>15.9</v>
      </c>
      <c r="D322" t="s">
        <v>334</v>
      </c>
      <c r="E322">
        <f t="shared" si="37"/>
        <v>5.1356612344490431</v>
      </c>
      <c r="F322" s="5">
        <f t="shared" si="38"/>
        <v>1.4185394081077321E-2</v>
      </c>
      <c r="G322" s="8">
        <f t="shared" si="36"/>
        <v>1.4185394081077324E-2</v>
      </c>
      <c r="H322" s="8"/>
      <c r="I322" s="5"/>
      <c r="J322" s="5"/>
      <c r="K322" s="5"/>
      <c r="L322" s="5"/>
      <c r="M322" s="8">
        <f t="shared" si="39"/>
        <v>2.6269321515340307</v>
      </c>
      <c r="N322" s="5"/>
    </row>
    <row r="323" spans="1:14">
      <c r="B323" s="1" t="s">
        <v>6</v>
      </c>
      <c r="C323" s="1">
        <v>17.3</v>
      </c>
      <c r="D323" t="s">
        <v>335</v>
      </c>
      <c r="E323">
        <f t="shared" si="37"/>
        <v>7.9247446169367137</v>
      </c>
      <c r="F323" s="5">
        <f t="shared" si="38"/>
        <v>2.1889221319560701E-2</v>
      </c>
      <c r="G323" s="8">
        <f t="shared" si="36"/>
        <v>2.1889221319560698E-2</v>
      </c>
      <c r="H323" s="8"/>
      <c r="I323" s="5"/>
      <c r="J323" s="5"/>
      <c r="K323" s="5"/>
      <c r="L323" s="5"/>
      <c r="M323" s="8">
        <f t="shared" si="39"/>
        <v>-2.8873856518181276</v>
      </c>
      <c r="N323" s="5"/>
    </row>
    <row r="324" spans="1:14">
      <c r="B324" s="1" t="s">
        <v>7</v>
      </c>
      <c r="C324" s="1">
        <v>17.899999999999999</v>
      </c>
      <c r="D324" t="s">
        <v>336</v>
      </c>
      <c r="E324">
        <f t="shared" si="37"/>
        <v>5.499975159882978</v>
      </c>
      <c r="F324" s="5">
        <f t="shared" si="38"/>
        <v>1.5191678640276641E-2</v>
      </c>
      <c r="G324" s="8">
        <f t="shared" si="36"/>
        <v>1.5191678640276641E-2</v>
      </c>
      <c r="H324" s="8"/>
      <c r="I324" s="5"/>
      <c r="J324" s="5"/>
      <c r="K324" s="5"/>
      <c r="L324" s="5"/>
      <c r="M324" s="8">
        <f t="shared" si="39"/>
        <v>-2.5657943512049024</v>
      </c>
      <c r="N324" s="5"/>
    </row>
    <row r="325" spans="1:14">
      <c r="B325" s="1" t="s">
        <v>8</v>
      </c>
      <c r="C325" s="1">
        <v>14.5</v>
      </c>
      <c r="D325" t="s">
        <v>337</v>
      </c>
      <c r="E325">
        <f t="shared" si="37"/>
        <v>32.021037413302572</v>
      </c>
      <c r="F325" s="5">
        <f t="shared" si="38"/>
        <v>8.8446455842087476E-2</v>
      </c>
      <c r="G325" s="8">
        <f t="shared" si="36"/>
        <v>8.8446455842087462E-2</v>
      </c>
      <c r="H325" s="8"/>
      <c r="I325" s="5"/>
      <c r="J325" s="5"/>
      <c r="K325" s="5"/>
      <c r="L325" s="5"/>
      <c r="M325" s="8">
        <f t="shared" si="39"/>
        <v>-0.83434015029534614</v>
      </c>
      <c r="N325" s="5"/>
    </row>
    <row r="326" spans="1:14">
      <c r="B326" s="1" t="s">
        <v>9</v>
      </c>
      <c r="C326" s="1">
        <v>9.1999999999999993</v>
      </c>
      <c r="D326" t="s">
        <v>338</v>
      </c>
      <c r="E326">
        <f t="shared" si="37"/>
        <v>6.021953503786122</v>
      </c>
      <c r="F326" s="5">
        <f t="shared" si="38"/>
        <v>1.6633453744208035E-2</v>
      </c>
      <c r="G326" s="8">
        <f t="shared" ref="G326:G389" si="40">SQRT(2)*IMABS(D326)/$O$1</f>
        <v>1.6633453744208035E-2</v>
      </c>
      <c r="H326" s="8"/>
      <c r="I326" s="5"/>
      <c r="J326" s="5"/>
      <c r="K326" s="5"/>
      <c r="L326" s="5"/>
      <c r="M326" s="8">
        <f t="shared" si="39"/>
        <v>1.0783972947254625</v>
      </c>
      <c r="N326" s="5"/>
    </row>
    <row r="327" spans="1:14">
      <c r="B327" s="1" t="s">
        <v>10</v>
      </c>
      <c r="C327" s="1">
        <v>7.7</v>
      </c>
      <c r="D327" t="s">
        <v>339</v>
      </c>
      <c r="E327">
        <f t="shared" ref="E327:E390" si="41">SQRT((IMREAL(D327))^2+(IMAGINARY(D327))^2)</f>
        <v>42.568324224054052</v>
      </c>
      <c r="F327" s="5">
        <f t="shared" ref="F327:F390" si="42">(E327*SQRT(2))/$O$1</f>
        <v>0.11757949501006329</v>
      </c>
      <c r="G327" s="8">
        <f t="shared" si="40"/>
        <v>0.11757949501006329</v>
      </c>
      <c r="H327" s="8"/>
      <c r="I327" s="5"/>
      <c r="J327" s="5"/>
      <c r="K327" s="5"/>
      <c r="L327" s="5"/>
      <c r="M327" s="8">
        <f t="shared" ref="M327:M390" si="43">ATAN2(IMAGINARY(D327),IMREAL(D327))</f>
        <v>-1.8790874701775093</v>
      </c>
      <c r="N327" s="5"/>
    </row>
    <row r="328" spans="1:14">
      <c r="B328" s="1" t="s">
        <v>11</v>
      </c>
      <c r="C328" s="1">
        <v>4.8</v>
      </c>
      <c r="D328" t="s">
        <v>340</v>
      </c>
      <c r="E328">
        <f t="shared" si="41"/>
        <v>25.150146320861658</v>
      </c>
      <c r="F328" s="5">
        <f t="shared" si="42"/>
        <v>6.9468121137949923E-2</v>
      </c>
      <c r="G328" s="8">
        <f t="shared" si="40"/>
        <v>6.9468121137949909E-2</v>
      </c>
      <c r="H328" s="8"/>
      <c r="I328" s="5"/>
      <c r="J328" s="5"/>
      <c r="K328" s="5"/>
      <c r="L328" s="5"/>
      <c r="M328" s="8">
        <f t="shared" si="43"/>
        <v>-2.8222582316747946</v>
      </c>
      <c r="N328" s="5"/>
    </row>
    <row r="329" spans="1:14">
      <c r="A329">
        <v>2004</v>
      </c>
      <c r="B329" s="1" t="s">
        <v>0</v>
      </c>
      <c r="C329" s="1">
        <v>5.0999999999999996</v>
      </c>
      <c r="D329" t="s">
        <v>341</v>
      </c>
      <c r="E329">
        <f t="shared" si="41"/>
        <v>13.901013988785492</v>
      </c>
      <c r="F329" s="5">
        <f t="shared" si="42"/>
        <v>3.8396489284528434E-2</v>
      </c>
      <c r="G329" s="8">
        <f t="shared" si="40"/>
        <v>3.8396489284528434E-2</v>
      </c>
      <c r="H329" s="8"/>
      <c r="I329" s="5"/>
      <c r="J329" s="5"/>
      <c r="K329" s="5"/>
      <c r="L329" s="5"/>
      <c r="M329" s="8">
        <f t="shared" si="43"/>
        <v>-2.6451293477293008</v>
      </c>
      <c r="N329" s="5"/>
    </row>
    <row r="330" spans="1:14">
      <c r="B330" s="1" t="s">
        <v>1</v>
      </c>
      <c r="C330" s="1">
        <v>5.7</v>
      </c>
      <c r="D330" t="s">
        <v>342</v>
      </c>
      <c r="E330">
        <f t="shared" si="41"/>
        <v>44.513520185549957</v>
      </c>
      <c r="F330" s="5">
        <f t="shared" si="42"/>
        <v>0.12295239053783845</v>
      </c>
      <c r="G330" s="8">
        <f t="shared" si="40"/>
        <v>0.12295239053783845</v>
      </c>
      <c r="H330" s="8"/>
      <c r="I330" s="5"/>
      <c r="J330" s="5"/>
      <c r="K330" s="5"/>
      <c r="L330" s="5"/>
      <c r="M330" s="8">
        <f t="shared" si="43"/>
        <v>-0.18211486158437265</v>
      </c>
      <c r="N330" s="5"/>
    </row>
    <row r="331" spans="1:14">
      <c r="B331" s="1" t="s">
        <v>2</v>
      </c>
      <c r="C331" s="1">
        <v>6.6</v>
      </c>
      <c r="D331" t="s">
        <v>343</v>
      </c>
      <c r="E331">
        <f t="shared" si="41"/>
        <v>51.034430832959281</v>
      </c>
      <c r="F331" s="5">
        <f t="shared" si="42"/>
        <v>0.14096403170305208</v>
      </c>
      <c r="G331" s="8">
        <f t="shared" si="40"/>
        <v>0.14096403170305208</v>
      </c>
      <c r="H331" s="8"/>
      <c r="I331" s="5"/>
      <c r="J331" s="5"/>
      <c r="K331" s="5"/>
      <c r="L331" s="5"/>
      <c r="M331" s="8">
        <f t="shared" si="43"/>
        <v>1.5366474163052268</v>
      </c>
      <c r="N331" s="5"/>
    </row>
    <row r="332" spans="1:14">
      <c r="B332" s="1" t="s">
        <v>3</v>
      </c>
      <c r="C332" s="1">
        <v>9.8000000000000007</v>
      </c>
      <c r="D332" t="s">
        <v>344</v>
      </c>
      <c r="E332">
        <f t="shared" si="41"/>
        <v>33.436194075290999</v>
      </c>
      <c r="F332" s="5">
        <f t="shared" si="42"/>
        <v>9.2355310811358324E-2</v>
      </c>
      <c r="G332" s="8">
        <f t="shared" si="40"/>
        <v>9.2355310811358324E-2</v>
      </c>
      <c r="H332" s="8"/>
      <c r="I332" s="5"/>
      <c r="J332" s="5"/>
      <c r="K332" s="5"/>
      <c r="L332" s="5"/>
      <c r="M332" s="8">
        <f t="shared" si="43"/>
        <v>-1.8403560789668407</v>
      </c>
      <c r="N332" s="5"/>
    </row>
    <row r="333" spans="1:14">
      <c r="B333" s="1" t="s">
        <v>4</v>
      </c>
      <c r="C333" s="1">
        <v>12.7</v>
      </c>
      <c r="D333" t="s">
        <v>345</v>
      </c>
      <c r="E333">
        <f t="shared" si="41"/>
        <v>28.793910934772732</v>
      </c>
      <c r="F333" s="5">
        <f t="shared" si="42"/>
        <v>7.9532694058044071E-2</v>
      </c>
      <c r="G333" s="8">
        <f t="shared" si="40"/>
        <v>7.9532694058044057E-2</v>
      </c>
      <c r="H333" s="8"/>
      <c r="I333" s="5"/>
      <c r="J333" s="5"/>
      <c r="K333" s="5"/>
      <c r="L333" s="5"/>
      <c r="M333" s="8">
        <f t="shared" si="43"/>
        <v>2.4679216483900985</v>
      </c>
      <c r="N333" s="5"/>
    </row>
    <row r="334" spans="1:14">
      <c r="B334" s="1" t="s">
        <v>5</v>
      </c>
      <c r="C334" s="1">
        <v>15.4</v>
      </c>
      <c r="D334" t="s">
        <v>346</v>
      </c>
      <c r="E334">
        <f t="shared" si="41"/>
        <v>34.142596323505344</v>
      </c>
      <c r="F334" s="5">
        <f t="shared" si="42"/>
        <v>9.4306489795568424E-2</v>
      </c>
      <c r="G334" s="8">
        <f t="shared" si="40"/>
        <v>9.4306489795568424E-2</v>
      </c>
      <c r="H334" s="8"/>
      <c r="I334" s="5"/>
      <c r="J334" s="5"/>
      <c r="K334" s="5"/>
      <c r="L334" s="5"/>
      <c r="M334" s="8">
        <f t="shared" si="43"/>
        <v>-2.0148802619756321</v>
      </c>
      <c r="N334" s="5"/>
    </row>
    <row r="335" spans="1:14">
      <c r="B335" s="1" t="s">
        <v>6</v>
      </c>
      <c r="C335" s="1">
        <v>15.9</v>
      </c>
      <c r="D335" t="s">
        <v>347</v>
      </c>
      <c r="E335">
        <f t="shared" si="41"/>
        <v>21.174526496281583</v>
      </c>
      <c r="F335" s="5">
        <f t="shared" si="42"/>
        <v>5.8486919038808344E-2</v>
      </c>
      <c r="G335" s="8">
        <f t="shared" si="40"/>
        <v>5.848691903880833E-2</v>
      </c>
      <c r="H335" s="8"/>
      <c r="I335" s="5"/>
      <c r="J335" s="5"/>
      <c r="K335" s="5"/>
      <c r="L335" s="5"/>
      <c r="M335" s="8">
        <f t="shared" si="43"/>
        <v>2.8241128198714249</v>
      </c>
      <c r="N335" s="5"/>
    </row>
    <row r="336" spans="1:14">
      <c r="B336" s="1" t="s">
        <v>7</v>
      </c>
      <c r="C336" s="1">
        <v>17.3</v>
      </c>
      <c r="D336" t="s">
        <v>348</v>
      </c>
      <c r="E336">
        <f t="shared" si="41"/>
        <v>6.106565798436951</v>
      </c>
      <c r="F336" s="5">
        <f t="shared" si="42"/>
        <v>1.6867164397799266E-2</v>
      </c>
      <c r="G336" s="8">
        <f t="shared" si="40"/>
        <v>1.6867164397799263E-2</v>
      </c>
      <c r="H336" s="8"/>
      <c r="I336" s="5"/>
      <c r="J336" s="5"/>
      <c r="K336" s="5"/>
      <c r="L336" s="5"/>
      <c r="M336" s="8">
        <f t="shared" si="43"/>
        <v>0.55791716484012144</v>
      </c>
      <c r="N336" s="5"/>
    </row>
    <row r="337" spans="1:14">
      <c r="B337" s="1" t="s">
        <v>8</v>
      </c>
      <c r="C337" s="1">
        <v>14.8</v>
      </c>
      <c r="D337" t="s">
        <v>349</v>
      </c>
      <c r="E337">
        <f t="shared" si="41"/>
        <v>17.716328662793437</v>
      </c>
      <c r="F337" s="5">
        <f t="shared" si="42"/>
        <v>4.8934906778089218E-2</v>
      </c>
      <c r="G337" s="8">
        <f t="shared" si="40"/>
        <v>4.8934906778089218E-2</v>
      </c>
      <c r="H337" s="8"/>
      <c r="I337" s="5"/>
      <c r="J337" s="5"/>
      <c r="K337" s="5"/>
      <c r="L337" s="5"/>
      <c r="M337" s="8">
        <f t="shared" si="43"/>
        <v>-0.39454507743348693</v>
      </c>
      <c r="N337" s="5"/>
    </row>
    <row r="338" spans="1:14">
      <c r="B338" s="1" t="s">
        <v>9</v>
      </c>
      <c r="C338" s="1">
        <v>10.3</v>
      </c>
      <c r="D338" t="s">
        <v>350</v>
      </c>
      <c r="E338">
        <f t="shared" si="41"/>
        <v>12.546051078684771</v>
      </c>
      <c r="F338" s="5">
        <f t="shared" si="42"/>
        <v>3.4653897636135945E-2</v>
      </c>
      <c r="G338" s="8">
        <f t="shared" si="40"/>
        <v>3.4653897636135945E-2</v>
      </c>
      <c r="H338" s="8"/>
      <c r="I338" s="5"/>
      <c r="J338" s="5"/>
      <c r="K338" s="5"/>
      <c r="L338" s="5"/>
      <c r="M338" s="8">
        <f t="shared" si="43"/>
        <v>-1.5204351467935435</v>
      </c>
      <c r="N338" s="5"/>
    </row>
    <row r="339" spans="1:14">
      <c r="B339" s="1" t="s">
        <v>10</v>
      </c>
      <c r="C339" s="1">
        <v>7.6</v>
      </c>
      <c r="D339" t="s">
        <v>351</v>
      </c>
      <c r="E339">
        <f t="shared" si="41"/>
        <v>25.277212490116941</v>
      </c>
      <c r="F339" s="5">
        <f t="shared" si="42"/>
        <v>6.9819095161152298E-2</v>
      </c>
      <c r="G339" s="8">
        <f t="shared" si="40"/>
        <v>6.9819095161152284E-2</v>
      </c>
      <c r="H339" s="8"/>
      <c r="I339" s="5"/>
      <c r="J339" s="5"/>
      <c r="K339" s="5"/>
      <c r="L339" s="5"/>
      <c r="M339" s="8">
        <f t="shared" si="43"/>
        <v>-0.71905936152732464</v>
      </c>
      <c r="N339" s="5"/>
    </row>
    <row r="340" spans="1:14">
      <c r="B340" s="1" t="s">
        <v>11</v>
      </c>
      <c r="C340" s="1">
        <v>6.2</v>
      </c>
      <c r="D340" t="s">
        <v>352</v>
      </c>
      <c r="E340">
        <f t="shared" si="41"/>
        <v>9.2973617236140846</v>
      </c>
      <c r="F340" s="5">
        <f t="shared" si="42"/>
        <v>2.5680576257467842E-2</v>
      </c>
      <c r="G340" s="8">
        <f t="shared" si="40"/>
        <v>2.5680576257467835E-2</v>
      </c>
      <c r="H340" s="8"/>
      <c r="I340" s="5"/>
      <c r="J340" s="5"/>
      <c r="K340" s="5"/>
      <c r="L340" s="5"/>
      <c r="M340" s="8">
        <f t="shared" si="43"/>
        <v>0.37593514395444683</v>
      </c>
      <c r="N340" s="5"/>
    </row>
    <row r="341" spans="1:14">
      <c r="A341">
        <v>2005</v>
      </c>
      <c r="B341" s="1" t="s">
        <v>0</v>
      </c>
      <c r="C341" s="1">
        <v>6.1</v>
      </c>
      <c r="D341" t="s">
        <v>353</v>
      </c>
      <c r="E341">
        <f t="shared" si="41"/>
        <v>15.415090098474476</v>
      </c>
      <c r="F341" s="5">
        <f t="shared" si="42"/>
        <v>4.2578573207941041E-2</v>
      </c>
      <c r="G341" s="8">
        <f t="shared" si="40"/>
        <v>4.2578573207941048E-2</v>
      </c>
      <c r="H341" s="8"/>
      <c r="I341" s="5"/>
      <c r="J341" s="5"/>
      <c r="K341" s="5"/>
      <c r="L341" s="5"/>
      <c r="M341" s="8">
        <f t="shared" si="43"/>
        <v>-2.4872607084246781</v>
      </c>
      <c r="N341" s="5"/>
    </row>
    <row r="342" spans="1:14">
      <c r="B342" s="1" t="s">
        <v>1</v>
      </c>
      <c r="C342" s="1">
        <v>4.5</v>
      </c>
      <c r="D342" t="s">
        <v>354</v>
      </c>
      <c r="E342">
        <f t="shared" si="41"/>
        <v>41.206045953545512</v>
      </c>
      <c r="F342" s="5">
        <f t="shared" si="42"/>
        <v>0.1138166973423302</v>
      </c>
      <c r="G342" s="8">
        <f t="shared" si="40"/>
        <v>0.11381669734233024</v>
      </c>
      <c r="H342" s="8"/>
      <c r="I342" s="5"/>
      <c r="J342" s="5"/>
      <c r="K342" s="5"/>
      <c r="L342" s="5"/>
      <c r="M342" s="8">
        <f t="shared" si="43"/>
        <v>-3.0706617921973995</v>
      </c>
      <c r="N342" s="5"/>
    </row>
    <row r="343" spans="1:14">
      <c r="B343" s="1" t="s">
        <v>2</v>
      </c>
      <c r="C343" s="1">
        <v>7</v>
      </c>
      <c r="D343" t="s">
        <v>355</v>
      </c>
      <c r="E343">
        <f t="shared" si="41"/>
        <v>22.103798346913344</v>
      </c>
      <c r="F343" s="5">
        <f t="shared" si="42"/>
        <v>6.1053694144853225E-2</v>
      </c>
      <c r="G343" s="8">
        <f t="shared" si="40"/>
        <v>6.1053694144853225E-2</v>
      </c>
      <c r="H343" s="8"/>
      <c r="I343" s="5"/>
      <c r="J343" s="5"/>
      <c r="K343" s="5"/>
      <c r="L343" s="5"/>
      <c r="M343" s="8">
        <f t="shared" si="43"/>
        <v>-2.3786044924974972</v>
      </c>
      <c r="N343" s="5"/>
    </row>
    <row r="344" spans="1:14">
      <c r="B344" s="1" t="s">
        <v>3</v>
      </c>
      <c r="C344" s="1">
        <v>8.6999999999999993</v>
      </c>
      <c r="D344" t="s">
        <v>356</v>
      </c>
      <c r="E344">
        <f t="shared" si="41"/>
        <v>11.773093627456364</v>
      </c>
      <c r="F344" s="5">
        <f t="shared" si="42"/>
        <v>3.2518884138744236E-2</v>
      </c>
      <c r="G344" s="8">
        <f t="shared" si="40"/>
        <v>3.2518884138744243E-2</v>
      </c>
      <c r="H344" s="8"/>
      <c r="I344" s="5"/>
      <c r="J344" s="5"/>
      <c r="K344" s="5"/>
      <c r="L344" s="5"/>
      <c r="M344" s="8">
        <f t="shared" si="43"/>
        <v>-1.9971261363409123</v>
      </c>
      <c r="N344" s="5"/>
    </row>
    <row r="345" spans="1:14">
      <c r="B345" s="1" t="s">
        <v>4</v>
      </c>
      <c r="C345" s="1">
        <v>11.5</v>
      </c>
      <c r="D345" t="s">
        <v>357</v>
      </c>
      <c r="E345">
        <f t="shared" si="41"/>
        <v>24.98702564563677</v>
      </c>
      <c r="F345" s="5">
        <f t="shared" si="42"/>
        <v>6.901755967074974E-2</v>
      </c>
      <c r="G345" s="8">
        <f t="shared" si="40"/>
        <v>6.901755967074974E-2</v>
      </c>
      <c r="H345" s="8"/>
      <c r="I345" s="5"/>
      <c r="J345" s="5"/>
      <c r="K345" s="5"/>
      <c r="L345" s="5"/>
      <c r="M345" s="8">
        <f t="shared" si="43"/>
        <v>1.5533798344321743</v>
      </c>
      <c r="N345" s="5"/>
    </row>
    <row r="346" spans="1:14">
      <c r="B346" s="1" t="s">
        <v>5</v>
      </c>
      <c r="C346" s="1">
        <v>15.7</v>
      </c>
      <c r="D346" t="s">
        <v>358</v>
      </c>
      <c r="E346">
        <f t="shared" si="41"/>
        <v>13.947327771094953</v>
      </c>
      <c r="F346" s="5">
        <f t="shared" si="42"/>
        <v>3.8524414243643348E-2</v>
      </c>
      <c r="G346" s="8">
        <f t="shared" si="40"/>
        <v>3.8524414243643348E-2</v>
      </c>
      <c r="H346" s="8"/>
      <c r="I346" s="5"/>
      <c r="J346" s="5"/>
      <c r="K346" s="5"/>
      <c r="L346" s="5"/>
      <c r="M346" s="8">
        <f t="shared" si="43"/>
        <v>-0.92976423891375115</v>
      </c>
      <c r="N346" s="5"/>
    </row>
    <row r="347" spans="1:14">
      <c r="B347" s="1" t="s">
        <v>6</v>
      </c>
      <c r="C347" s="1">
        <v>16.8</v>
      </c>
      <c r="D347" t="s">
        <v>359</v>
      </c>
      <c r="E347">
        <f t="shared" si="41"/>
        <v>21.180920276656721</v>
      </c>
      <c r="F347" s="5">
        <f t="shared" si="42"/>
        <v>5.8504579528889114E-2</v>
      </c>
      <c r="G347" s="8">
        <f t="shared" si="40"/>
        <v>5.8504579528889114E-2</v>
      </c>
      <c r="H347" s="8"/>
      <c r="I347" s="5"/>
      <c r="J347" s="5"/>
      <c r="K347" s="5"/>
      <c r="L347" s="5"/>
      <c r="M347" s="8">
        <f t="shared" si="43"/>
        <v>-2.2899544967733054</v>
      </c>
      <c r="N347" s="5"/>
    </row>
    <row r="348" spans="1:14">
      <c r="B348" s="1" t="s">
        <v>7</v>
      </c>
      <c r="C348" s="1">
        <v>16.399999999999999</v>
      </c>
      <c r="D348" t="s">
        <v>360</v>
      </c>
      <c r="E348">
        <f t="shared" si="41"/>
        <v>39.744702565727842</v>
      </c>
      <c r="F348" s="5">
        <f t="shared" si="42"/>
        <v>0.1097802683612052</v>
      </c>
      <c r="G348" s="8">
        <f t="shared" si="40"/>
        <v>0.1097802683612052</v>
      </c>
      <c r="H348" s="8"/>
      <c r="I348" s="5"/>
      <c r="J348" s="5"/>
      <c r="K348" s="5"/>
      <c r="L348" s="5"/>
      <c r="M348" s="8">
        <f t="shared" si="43"/>
        <v>-1.7090390795950057</v>
      </c>
      <c r="N348" s="5"/>
    </row>
    <row r="349" spans="1:14">
      <c r="B349" s="1" t="s">
        <v>8</v>
      </c>
      <c r="C349" s="1">
        <v>15</v>
      </c>
      <c r="D349" t="s">
        <v>361</v>
      </c>
      <c r="E349">
        <f t="shared" si="41"/>
        <v>8.3235666386825375</v>
      </c>
      <c r="F349" s="5">
        <f t="shared" si="42"/>
        <v>2.2990821929181799E-2</v>
      </c>
      <c r="G349" s="8">
        <f t="shared" si="40"/>
        <v>2.2990821929181799E-2</v>
      </c>
      <c r="H349" s="8"/>
      <c r="I349" s="5"/>
      <c r="J349" s="5"/>
      <c r="K349" s="5"/>
      <c r="L349" s="5"/>
      <c r="M349" s="8">
        <f t="shared" si="43"/>
        <v>2.0699195358804561</v>
      </c>
      <c r="N349" s="5"/>
    </row>
    <row r="350" spans="1:14">
      <c r="B350" s="1" t="s">
        <v>9</v>
      </c>
      <c r="C350" s="1">
        <v>12.5</v>
      </c>
      <c r="D350" t="s">
        <v>362</v>
      </c>
      <c r="E350">
        <f t="shared" si="41"/>
        <v>39.223726283351034</v>
      </c>
      <c r="F350" s="5">
        <f t="shared" si="42"/>
        <v>0.10834126108735365</v>
      </c>
      <c r="G350" s="8">
        <f t="shared" si="40"/>
        <v>0.10834126108735365</v>
      </c>
      <c r="H350" s="8"/>
      <c r="I350" s="5"/>
      <c r="J350" s="5"/>
      <c r="K350" s="5"/>
      <c r="L350" s="5"/>
      <c r="M350" s="8">
        <f t="shared" si="43"/>
        <v>-0.98977913258649719</v>
      </c>
      <c r="N350" s="5"/>
    </row>
    <row r="351" spans="1:14">
      <c r="B351" s="1" t="s">
        <v>10</v>
      </c>
      <c r="C351" s="1">
        <v>6.8</v>
      </c>
      <c r="D351" t="s">
        <v>363</v>
      </c>
      <c r="E351">
        <f t="shared" si="41"/>
        <v>13.402209870561286</v>
      </c>
      <c r="F351" s="5">
        <f t="shared" si="42"/>
        <v>3.7018724540465495E-2</v>
      </c>
      <c r="G351" s="8">
        <f t="shared" si="40"/>
        <v>3.7018724540465495E-2</v>
      </c>
      <c r="H351" s="8"/>
      <c r="I351" s="5"/>
      <c r="J351" s="5"/>
      <c r="K351" s="5"/>
      <c r="L351" s="5"/>
      <c r="M351" s="8">
        <f t="shared" si="43"/>
        <v>3.0663153495356377</v>
      </c>
      <c r="N351" s="5"/>
    </row>
    <row r="352" spans="1:14">
      <c r="B352" s="1" t="s">
        <v>11</v>
      </c>
      <c r="C352" s="1">
        <v>4.8</v>
      </c>
      <c r="D352" t="s">
        <v>364</v>
      </c>
      <c r="E352">
        <f t="shared" si="41"/>
        <v>26.751295837256915</v>
      </c>
      <c r="F352" s="5">
        <f t="shared" si="42"/>
        <v>7.3890713640827443E-2</v>
      </c>
      <c r="G352" s="8">
        <f t="shared" si="40"/>
        <v>7.3890713640827443E-2</v>
      </c>
      <c r="H352" s="8"/>
      <c r="I352" s="5"/>
      <c r="J352" s="5"/>
      <c r="K352" s="5"/>
      <c r="L352" s="5"/>
      <c r="M352" s="8">
        <f t="shared" si="43"/>
        <v>-2.000204753251178</v>
      </c>
      <c r="N352" s="5"/>
    </row>
    <row r="353" spans="1:14">
      <c r="A353">
        <v>2006</v>
      </c>
      <c r="B353" s="1" t="s">
        <v>0</v>
      </c>
      <c r="C353" s="1">
        <v>4.5</v>
      </c>
      <c r="D353" t="s">
        <v>365</v>
      </c>
      <c r="E353">
        <f t="shared" si="41"/>
        <v>38.067784013392597</v>
      </c>
      <c r="F353" s="5">
        <f t="shared" si="42"/>
        <v>0.10514839148677638</v>
      </c>
      <c r="G353" s="8">
        <f t="shared" si="40"/>
        <v>0.10514839148677638</v>
      </c>
      <c r="H353" s="8"/>
      <c r="I353" s="5"/>
      <c r="J353" s="5"/>
      <c r="K353" s="5"/>
      <c r="L353" s="5"/>
      <c r="M353" s="8">
        <f t="shared" si="43"/>
        <v>-0.36271572217069958</v>
      </c>
      <c r="N353" s="5"/>
    </row>
    <row r="354" spans="1:14">
      <c r="B354" s="1" t="s">
        <v>1</v>
      </c>
      <c r="C354" s="1">
        <v>4</v>
      </c>
      <c r="D354" t="s">
        <v>366</v>
      </c>
      <c r="E354">
        <f t="shared" si="41"/>
        <v>46.735355133598773</v>
      </c>
      <c r="F354" s="5">
        <f t="shared" si="42"/>
        <v>0.12908940053175477</v>
      </c>
      <c r="G354" s="8">
        <f t="shared" si="40"/>
        <v>0.12908940053175477</v>
      </c>
      <c r="H354" s="8"/>
      <c r="I354" s="5"/>
      <c r="J354" s="5"/>
      <c r="K354" s="5"/>
      <c r="L354" s="5"/>
      <c r="M354" s="8">
        <f t="shared" si="43"/>
        <v>-2.7059629025208709</v>
      </c>
      <c r="N354" s="5"/>
    </row>
    <row r="355" spans="1:14">
      <c r="B355" s="1" t="s">
        <v>2</v>
      </c>
      <c r="C355" s="1">
        <v>4.5999999999999996</v>
      </c>
      <c r="D355" t="s">
        <v>367</v>
      </c>
      <c r="E355">
        <f t="shared" si="41"/>
        <v>6.4387011143303576</v>
      </c>
      <c r="F355" s="5">
        <f t="shared" si="42"/>
        <v>1.7784567265532718E-2</v>
      </c>
      <c r="G355" s="8">
        <f t="shared" si="40"/>
        <v>1.7784567265532718E-2</v>
      </c>
      <c r="H355" s="8"/>
      <c r="I355" s="5"/>
      <c r="J355" s="5"/>
      <c r="K355" s="5"/>
      <c r="L355" s="5"/>
      <c r="M355" s="8">
        <f t="shared" si="43"/>
        <v>-0.67610517415422777</v>
      </c>
      <c r="N355" s="5"/>
    </row>
    <row r="356" spans="1:14">
      <c r="B356" s="1" t="s">
        <v>3</v>
      </c>
      <c r="C356" s="1">
        <v>8.5</v>
      </c>
      <c r="D356" t="s">
        <v>368</v>
      </c>
      <c r="E356">
        <f t="shared" si="41"/>
        <v>27.667390343732947</v>
      </c>
      <c r="F356" s="5">
        <f t="shared" si="42"/>
        <v>7.642109113198739E-2</v>
      </c>
      <c r="G356" s="8">
        <f t="shared" si="40"/>
        <v>7.642109113198739E-2</v>
      </c>
      <c r="H356" s="8"/>
      <c r="I356" s="5"/>
      <c r="J356" s="5"/>
      <c r="K356" s="5"/>
      <c r="L356" s="5"/>
      <c r="M356" s="8">
        <f t="shared" si="43"/>
        <v>-2.5225705140091752</v>
      </c>
      <c r="N356" s="5"/>
    </row>
    <row r="357" spans="1:14">
      <c r="B357" s="1" t="s">
        <v>4</v>
      </c>
      <c r="C357" s="1">
        <v>12.1</v>
      </c>
      <c r="D357" t="s">
        <v>369</v>
      </c>
      <c r="E357">
        <f t="shared" si="41"/>
        <v>58.232336597168924</v>
      </c>
      <c r="F357" s="5">
        <f t="shared" si="42"/>
        <v>0.16084562536013949</v>
      </c>
      <c r="G357" s="8">
        <f t="shared" si="40"/>
        <v>0.16084562536013949</v>
      </c>
      <c r="H357" s="8"/>
      <c r="I357" s="5"/>
      <c r="J357" s="5"/>
      <c r="K357" s="5"/>
      <c r="L357" s="5"/>
      <c r="M357" s="8">
        <f t="shared" si="43"/>
        <v>-1.9129166020750508</v>
      </c>
      <c r="N357" s="5"/>
    </row>
    <row r="358" spans="1:14">
      <c r="B358" s="1" t="s">
        <v>5</v>
      </c>
      <c r="C358" s="1">
        <v>16.600000000000001</v>
      </c>
      <c r="D358" t="s">
        <v>370</v>
      </c>
      <c r="E358">
        <f t="shared" si="41"/>
        <v>12.922382502717463</v>
      </c>
      <c r="F358" s="5">
        <f t="shared" si="42"/>
        <v>3.5693376159210581E-2</v>
      </c>
      <c r="G358" s="8">
        <f t="shared" si="40"/>
        <v>3.5693376159210581E-2</v>
      </c>
      <c r="H358" s="8"/>
      <c r="I358" s="5"/>
      <c r="J358" s="5"/>
      <c r="K358" s="5"/>
      <c r="L358" s="5"/>
      <c r="M358" s="8">
        <f t="shared" si="43"/>
        <v>-2.9717118023756752</v>
      </c>
      <c r="N358" s="5"/>
    </row>
    <row r="359" spans="1:14">
      <c r="B359" s="1" t="s">
        <v>6</v>
      </c>
      <c r="C359" s="1">
        <v>20</v>
      </c>
      <c r="D359" t="s">
        <v>371</v>
      </c>
      <c r="E359">
        <f t="shared" si="41"/>
        <v>28.778734620468676</v>
      </c>
      <c r="F359" s="5">
        <f t="shared" si="42"/>
        <v>7.9490775016021351E-2</v>
      </c>
      <c r="G359" s="8">
        <f t="shared" si="40"/>
        <v>7.9490775016021337E-2</v>
      </c>
      <c r="H359" s="8"/>
      <c r="I359" s="5"/>
      <c r="J359" s="5"/>
      <c r="K359" s="5"/>
      <c r="L359" s="5"/>
      <c r="M359" s="8">
        <f t="shared" si="43"/>
        <v>1.6503607295391245</v>
      </c>
      <c r="N359" s="5"/>
    </row>
    <row r="360" spans="1:14">
      <c r="B360" s="1" t="s">
        <v>7</v>
      </c>
      <c r="C360" s="1">
        <v>16.100000000000001</v>
      </c>
      <c r="D360" t="s">
        <v>372</v>
      </c>
      <c r="E360">
        <f t="shared" si="41"/>
        <v>20.092597446102896</v>
      </c>
      <c r="F360" s="5">
        <f t="shared" si="42"/>
        <v>5.5498484006995565E-2</v>
      </c>
      <c r="G360" s="8">
        <f t="shared" si="40"/>
        <v>5.5498484006995565E-2</v>
      </c>
      <c r="H360" s="8"/>
      <c r="I360" s="5"/>
      <c r="J360" s="5"/>
      <c r="K360" s="5"/>
      <c r="L360" s="5"/>
      <c r="M360" s="8">
        <f t="shared" si="43"/>
        <v>2.5721757951388406</v>
      </c>
      <c r="N360" s="5"/>
    </row>
    <row r="361" spans="1:14">
      <c r="B361" s="1" t="s">
        <v>8</v>
      </c>
      <c r="C361" s="1">
        <v>16.3</v>
      </c>
      <c r="D361" t="s">
        <v>373</v>
      </c>
      <c r="E361">
        <f t="shared" si="41"/>
        <v>16.65399987382542</v>
      </c>
      <c r="F361" s="5">
        <f t="shared" si="42"/>
        <v>4.6000610330710401E-2</v>
      </c>
      <c r="G361" s="8">
        <f t="shared" si="40"/>
        <v>4.6000610330710401E-2</v>
      </c>
      <c r="H361" s="8"/>
      <c r="I361" s="5"/>
      <c r="J361" s="5"/>
      <c r="K361" s="5"/>
      <c r="L361" s="5"/>
      <c r="M361" s="8">
        <f t="shared" si="43"/>
        <v>-2.6049790264547905</v>
      </c>
      <c r="N361" s="5"/>
    </row>
    <row r="362" spans="1:14">
      <c r="B362" s="1" t="s">
        <v>9</v>
      </c>
      <c r="C362" s="1">
        <v>12.1</v>
      </c>
      <c r="D362" t="s">
        <v>374</v>
      </c>
      <c r="E362">
        <f t="shared" si="41"/>
        <v>21.55899108761416</v>
      </c>
      <c r="F362" s="5">
        <f t="shared" si="42"/>
        <v>5.9548862474969981E-2</v>
      </c>
      <c r="G362" s="8">
        <f t="shared" si="40"/>
        <v>5.9548862474969974E-2</v>
      </c>
      <c r="H362" s="8"/>
      <c r="I362" s="5"/>
      <c r="J362" s="5"/>
      <c r="K362" s="5"/>
      <c r="L362" s="5"/>
      <c r="M362" s="8">
        <f t="shared" si="43"/>
        <v>-2.2152792925302722</v>
      </c>
      <c r="N362" s="5"/>
    </row>
    <row r="363" spans="1:14">
      <c r="B363" s="1" t="s">
        <v>10</v>
      </c>
      <c r="C363" s="1">
        <v>7.8</v>
      </c>
      <c r="D363" t="s">
        <v>375</v>
      </c>
      <c r="E363">
        <f t="shared" si="41"/>
        <v>27.285088821979098</v>
      </c>
      <c r="F363" s="5">
        <f t="shared" si="42"/>
        <v>7.5365122387885508E-2</v>
      </c>
      <c r="G363" s="8">
        <f t="shared" si="40"/>
        <v>7.5365122387885508E-2</v>
      </c>
      <c r="H363" s="8"/>
      <c r="I363" s="5"/>
      <c r="J363" s="5"/>
      <c r="K363" s="5"/>
      <c r="L363" s="5"/>
      <c r="M363" s="8">
        <f t="shared" si="43"/>
        <v>0.14351501779833878</v>
      </c>
      <c r="N363" s="5"/>
    </row>
    <row r="364" spans="1:14">
      <c r="B364" s="1" t="s">
        <v>11</v>
      </c>
      <c r="C364" s="1">
        <v>6.1</v>
      </c>
      <c r="D364" t="s">
        <v>376</v>
      </c>
      <c r="E364">
        <f t="shared" si="41"/>
        <v>30.30066030551853</v>
      </c>
      <c r="F364" s="5">
        <f t="shared" si="42"/>
        <v>8.3694540533055459E-2</v>
      </c>
      <c r="G364" s="8">
        <f t="shared" si="40"/>
        <v>8.3694540533055459E-2</v>
      </c>
      <c r="H364" s="8"/>
      <c r="I364" s="5"/>
      <c r="J364" s="5"/>
      <c r="K364" s="5"/>
      <c r="L364" s="5"/>
      <c r="M364" s="8">
        <f t="shared" si="43"/>
        <v>1.9998437032206351</v>
      </c>
      <c r="N364" s="5"/>
    </row>
    <row r="365" spans="1:14">
      <c r="A365">
        <v>2007</v>
      </c>
      <c r="B365" s="1" t="s">
        <v>0</v>
      </c>
      <c r="C365" s="1">
        <v>6.4</v>
      </c>
      <c r="D365" t="s">
        <v>377</v>
      </c>
      <c r="E365">
        <f t="shared" si="41"/>
        <v>34.174739433750531</v>
      </c>
      <c r="F365" s="5">
        <f t="shared" si="42"/>
        <v>9.4395273433157484E-2</v>
      </c>
      <c r="G365" s="8">
        <f t="shared" si="40"/>
        <v>9.4395273433157484E-2</v>
      </c>
      <c r="H365" s="8"/>
      <c r="I365" s="5"/>
      <c r="J365" s="5"/>
      <c r="K365" s="5"/>
      <c r="L365" s="5"/>
      <c r="M365" s="8">
        <f t="shared" si="43"/>
        <v>-0.16527850934087659</v>
      </c>
      <c r="N365" s="5"/>
    </row>
    <row r="366" spans="1:14">
      <c r="B366" s="1" t="s">
        <v>1</v>
      </c>
      <c r="C366" s="1">
        <v>5.9</v>
      </c>
      <c r="D366" t="s">
        <v>378</v>
      </c>
      <c r="E366">
        <f t="shared" si="41"/>
        <v>12.729103676575399</v>
      </c>
      <c r="F366" s="5">
        <f t="shared" si="42"/>
        <v>3.515951378176984E-2</v>
      </c>
      <c r="G366" s="8">
        <f t="shared" si="40"/>
        <v>3.5159513781769847E-2</v>
      </c>
      <c r="H366" s="8"/>
      <c r="I366" s="5"/>
      <c r="J366" s="5"/>
      <c r="K366" s="5"/>
      <c r="L366" s="5"/>
      <c r="M366" s="8">
        <f t="shared" si="43"/>
        <v>-2.9550458228741214</v>
      </c>
      <c r="N366" s="5"/>
    </row>
    <row r="367" spans="1:14">
      <c r="B367" s="1" t="s">
        <v>2</v>
      </c>
      <c r="C367" s="1">
        <v>6.6</v>
      </c>
      <c r="D367" t="s">
        <v>379</v>
      </c>
      <c r="E367">
        <f t="shared" si="41"/>
        <v>6.2904812756219615</v>
      </c>
      <c r="F367" s="5">
        <f t="shared" si="42"/>
        <v>1.7375163933278488E-2</v>
      </c>
      <c r="G367" s="8">
        <f t="shared" si="40"/>
        <v>1.7375163933278492E-2</v>
      </c>
      <c r="H367" s="8"/>
      <c r="I367" s="5"/>
      <c r="J367" s="5"/>
      <c r="K367" s="5"/>
      <c r="L367" s="5"/>
      <c r="M367" s="8">
        <f t="shared" si="43"/>
        <v>-0.27563510870669405</v>
      </c>
      <c r="N367" s="5"/>
    </row>
    <row r="368" spans="1:14">
      <c r="B368" s="1" t="s">
        <v>3</v>
      </c>
      <c r="C368" s="1">
        <v>11.2</v>
      </c>
      <c r="D368" t="s">
        <v>380</v>
      </c>
      <c r="E368">
        <f t="shared" si="41"/>
        <v>40.442537951903525</v>
      </c>
      <c r="F368" s="5">
        <f t="shared" si="42"/>
        <v>0.1117077845085363</v>
      </c>
      <c r="G368" s="8">
        <f t="shared" si="40"/>
        <v>0.1117077845085363</v>
      </c>
      <c r="H368" s="8"/>
      <c r="I368" s="5"/>
      <c r="J368" s="5"/>
      <c r="K368" s="5"/>
      <c r="L368" s="5"/>
      <c r="M368" s="8">
        <f t="shared" si="43"/>
        <v>-2.3134563487512838</v>
      </c>
      <c r="N368" s="5"/>
    </row>
    <row r="369" spans="1:14">
      <c r="B369" s="1" t="s">
        <v>4</v>
      </c>
      <c r="C369" s="1">
        <v>11.5</v>
      </c>
      <c r="D369" t="s">
        <v>381</v>
      </c>
      <c r="E369">
        <f t="shared" si="41"/>
        <v>18.996379856305641</v>
      </c>
      <c r="F369" s="5">
        <f t="shared" si="42"/>
        <v>5.2470582087458022E-2</v>
      </c>
      <c r="G369" s="8">
        <f t="shared" si="40"/>
        <v>5.2470582087458029E-2</v>
      </c>
      <c r="H369" s="8"/>
      <c r="I369" s="5"/>
      <c r="J369" s="5"/>
      <c r="K369" s="5"/>
      <c r="L369" s="5"/>
      <c r="M369" s="8">
        <f t="shared" si="43"/>
        <v>2.6727296551161848</v>
      </c>
      <c r="N369" s="5"/>
    </row>
    <row r="370" spans="1:14">
      <c r="B370" s="1" t="s">
        <v>5</v>
      </c>
      <c r="C370" s="1">
        <v>14.4</v>
      </c>
      <c r="D370" t="s">
        <v>382</v>
      </c>
      <c r="E370">
        <f t="shared" si="41"/>
        <v>17.993940381190605</v>
      </c>
      <c r="F370" s="5">
        <f t="shared" si="42"/>
        <v>4.9701708061743469E-2</v>
      </c>
      <c r="G370" s="8">
        <f t="shared" si="40"/>
        <v>4.9701708061743469E-2</v>
      </c>
      <c r="H370" s="8"/>
      <c r="I370" s="5"/>
      <c r="J370" s="5"/>
      <c r="K370" s="5"/>
      <c r="L370" s="5"/>
      <c r="M370" s="8">
        <f t="shared" si="43"/>
        <v>-1.2781870508803634</v>
      </c>
      <c r="N370" s="5"/>
    </row>
    <row r="371" spans="1:14">
      <c r="B371" s="1" t="s">
        <v>6</v>
      </c>
      <c r="C371" s="1">
        <v>14.7</v>
      </c>
      <c r="D371" t="s">
        <v>383</v>
      </c>
      <c r="E371">
        <f t="shared" si="41"/>
        <v>28.597081985413141</v>
      </c>
      <c r="F371" s="5">
        <f t="shared" si="42"/>
        <v>7.8989025757942546E-2</v>
      </c>
      <c r="G371" s="8">
        <f t="shared" si="40"/>
        <v>7.8989025757942546E-2</v>
      </c>
      <c r="H371" s="8"/>
      <c r="I371" s="5"/>
      <c r="J371" s="5"/>
      <c r="K371" s="5"/>
      <c r="L371" s="5"/>
      <c r="M371" s="8">
        <f t="shared" si="43"/>
        <v>-1.5118046011502986</v>
      </c>
      <c r="N371" s="5"/>
    </row>
    <row r="372" spans="1:14">
      <c r="B372" s="1" t="s">
        <v>7</v>
      </c>
      <c r="C372" s="1">
        <v>15.2</v>
      </c>
      <c r="D372" t="s">
        <v>384</v>
      </c>
      <c r="E372">
        <f t="shared" si="41"/>
        <v>38.969539159222492</v>
      </c>
      <c r="F372" s="5">
        <f t="shared" si="42"/>
        <v>0.10763916171562865</v>
      </c>
      <c r="G372" s="8">
        <f t="shared" si="40"/>
        <v>0.10763916171562868</v>
      </c>
      <c r="H372" s="8"/>
      <c r="I372" s="5"/>
      <c r="J372" s="5"/>
      <c r="K372" s="5"/>
      <c r="L372" s="5"/>
      <c r="M372" s="8">
        <f t="shared" si="43"/>
        <v>-1.0073704745148639</v>
      </c>
      <c r="N372" s="5"/>
    </row>
    <row r="373" spans="1:14">
      <c r="B373" s="1" t="s">
        <v>8</v>
      </c>
      <c r="C373" s="1">
        <v>13.5</v>
      </c>
      <c r="D373" t="s">
        <v>385</v>
      </c>
      <c r="E373">
        <f t="shared" si="41"/>
        <v>20.312578390196698</v>
      </c>
      <c r="F373" s="5">
        <f t="shared" si="42"/>
        <v>5.6106101262075825E-2</v>
      </c>
      <c r="G373" s="8">
        <f t="shared" si="40"/>
        <v>5.6106101262075825E-2</v>
      </c>
      <c r="H373" s="8"/>
      <c r="I373" s="5"/>
      <c r="J373" s="5"/>
      <c r="K373" s="5"/>
      <c r="L373" s="5"/>
      <c r="M373" s="8">
        <f t="shared" si="43"/>
        <v>0.17415223992999312</v>
      </c>
      <c r="N373" s="5"/>
    </row>
    <row r="374" spans="1:14">
      <c r="B374" s="1" t="s">
        <v>9</v>
      </c>
      <c r="C374" s="1">
        <v>10.5</v>
      </c>
      <c r="D374" t="s">
        <v>386</v>
      </c>
      <c r="E374">
        <f t="shared" si="41"/>
        <v>10.201488584259499</v>
      </c>
      <c r="F374" s="5">
        <f t="shared" si="42"/>
        <v>2.8177897484871268E-2</v>
      </c>
      <c r="G374" s="8">
        <f t="shared" si="40"/>
        <v>2.8177897484871268E-2</v>
      </c>
      <c r="H374" s="8"/>
      <c r="I374" s="5"/>
      <c r="J374" s="5"/>
      <c r="K374" s="5"/>
      <c r="L374" s="5"/>
      <c r="M374" s="8">
        <f t="shared" si="43"/>
        <v>-2.9274401914727459</v>
      </c>
      <c r="N374" s="5"/>
    </row>
    <row r="375" spans="1:14">
      <c r="B375" s="1" t="s">
        <v>10</v>
      </c>
      <c r="C375" s="1">
        <v>7.2</v>
      </c>
      <c r="D375" t="s">
        <v>387</v>
      </c>
      <c r="E375">
        <f t="shared" si="41"/>
        <v>24.612345126013416</v>
      </c>
      <c r="F375" s="5">
        <f t="shared" si="42"/>
        <v>6.7982641169952188E-2</v>
      </c>
      <c r="G375" s="8">
        <f t="shared" si="40"/>
        <v>6.7982641169952174E-2</v>
      </c>
      <c r="H375" s="8"/>
      <c r="I375" s="5"/>
      <c r="J375" s="5"/>
      <c r="K375" s="5"/>
      <c r="L375" s="5"/>
      <c r="M375" s="8">
        <f t="shared" si="43"/>
        <v>-0.33778747134610615</v>
      </c>
      <c r="N375" s="5"/>
    </row>
    <row r="376" spans="1:14">
      <c r="B376" s="1" t="s">
        <v>11</v>
      </c>
      <c r="C376" s="1">
        <v>4.5</v>
      </c>
      <c r="D376" t="s">
        <v>388</v>
      </c>
      <c r="E376">
        <f t="shared" si="41"/>
        <v>22.816078206678512</v>
      </c>
      <c r="F376" s="5">
        <f t="shared" si="42"/>
        <v>6.3021107890722572E-2</v>
      </c>
      <c r="G376" s="8">
        <f t="shared" si="40"/>
        <v>6.3021107890722586E-2</v>
      </c>
      <c r="H376" s="8"/>
      <c r="I376" s="5"/>
      <c r="J376" s="5"/>
      <c r="K376" s="5"/>
      <c r="L376" s="5"/>
      <c r="M376" s="8">
        <f t="shared" si="43"/>
        <v>3.0273312888085306</v>
      </c>
      <c r="N376" s="5"/>
    </row>
    <row r="377" spans="1:14">
      <c r="A377">
        <v>2008</v>
      </c>
      <c r="B377" s="1" t="s">
        <v>0</v>
      </c>
      <c r="C377" s="1">
        <v>5.9</v>
      </c>
      <c r="D377" t="s">
        <v>389</v>
      </c>
      <c r="E377">
        <f t="shared" si="41"/>
        <v>37.486593621428113</v>
      </c>
      <c r="F377" s="5">
        <f t="shared" si="42"/>
        <v>0.10354306466131327</v>
      </c>
      <c r="G377" s="8">
        <f t="shared" si="40"/>
        <v>0.10354306466131327</v>
      </c>
      <c r="H377" s="8"/>
      <c r="I377" s="5"/>
      <c r="J377" s="5"/>
      <c r="K377" s="5"/>
      <c r="L377" s="5"/>
      <c r="M377" s="8">
        <f t="shared" si="43"/>
        <v>-2.2896560104499839</v>
      </c>
      <c r="N377" s="5"/>
    </row>
    <row r="378" spans="1:14">
      <c r="B378" s="1" t="s">
        <v>1</v>
      </c>
      <c r="C378" s="1">
        <v>4.9000000000000004</v>
      </c>
      <c r="D378" t="s">
        <v>390</v>
      </c>
      <c r="E378">
        <f t="shared" si="41"/>
        <v>5.4245337140820968</v>
      </c>
      <c r="F378" s="5">
        <f t="shared" si="42"/>
        <v>1.4983299117197264E-2</v>
      </c>
      <c r="G378" s="8">
        <f t="shared" si="40"/>
        <v>1.4983299117197264E-2</v>
      </c>
      <c r="H378" s="8"/>
      <c r="I378" s="5"/>
      <c r="J378" s="5"/>
      <c r="K378" s="5"/>
      <c r="L378" s="5"/>
      <c r="M378" s="8">
        <f t="shared" si="43"/>
        <v>-1.4991261895306187</v>
      </c>
      <c r="N378" s="5"/>
    </row>
    <row r="379" spans="1:14">
      <c r="B379" s="1" t="s">
        <v>2</v>
      </c>
      <c r="C379" s="1">
        <v>5.3</v>
      </c>
      <c r="D379" t="s">
        <v>391</v>
      </c>
      <c r="E379">
        <f t="shared" si="41"/>
        <v>13.254507891403712</v>
      </c>
      <c r="F379" s="5">
        <f t="shared" si="42"/>
        <v>3.661075160664911E-2</v>
      </c>
      <c r="G379" s="8">
        <f t="shared" si="40"/>
        <v>3.661075160664911E-2</v>
      </c>
      <c r="H379" s="8"/>
      <c r="I379" s="5"/>
      <c r="J379" s="5"/>
      <c r="K379" s="5"/>
      <c r="L379" s="5"/>
      <c r="M379" s="8">
        <f t="shared" si="43"/>
        <v>1.8421448044306257</v>
      </c>
      <c r="N379" s="5"/>
    </row>
    <row r="380" spans="1:14">
      <c r="B380" s="1" t="s">
        <v>3</v>
      </c>
      <c r="C380" s="1">
        <v>7.4</v>
      </c>
      <c r="D380" t="s">
        <v>392</v>
      </c>
      <c r="E380">
        <f t="shared" si="41"/>
        <v>36.823564114028002</v>
      </c>
      <c r="F380" s="5">
        <f t="shared" si="42"/>
        <v>0.10171168708002658</v>
      </c>
      <c r="G380" s="8">
        <f t="shared" si="40"/>
        <v>0.10171168708002658</v>
      </c>
      <c r="H380" s="8"/>
      <c r="I380" s="5"/>
      <c r="J380" s="5"/>
      <c r="K380" s="5"/>
      <c r="L380" s="5"/>
      <c r="M380" s="8">
        <f t="shared" si="43"/>
        <v>-1.7769016447173787</v>
      </c>
      <c r="N380" s="5"/>
    </row>
    <row r="381" spans="1:14">
      <c r="B381" s="1" t="s">
        <v>4</v>
      </c>
      <c r="C381" s="1">
        <v>12.6</v>
      </c>
      <c r="D381" t="s">
        <v>393</v>
      </c>
      <c r="E381">
        <f t="shared" si="41"/>
        <v>29.586911023495642</v>
      </c>
      <c r="F381" s="5">
        <f t="shared" si="42"/>
        <v>8.172306804326869E-2</v>
      </c>
      <c r="G381" s="8">
        <f t="shared" si="40"/>
        <v>8.1723068043268704E-2</v>
      </c>
      <c r="H381" s="8"/>
      <c r="I381" s="5"/>
      <c r="J381" s="5"/>
      <c r="K381" s="5"/>
      <c r="L381" s="5"/>
      <c r="M381" s="8">
        <f t="shared" si="43"/>
        <v>-2.8242721543433342</v>
      </c>
      <c r="N381" s="5"/>
    </row>
    <row r="382" spans="1:14">
      <c r="B382" s="1" t="s">
        <v>5</v>
      </c>
      <c r="C382" s="1">
        <v>13.9</v>
      </c>
      <c r="D382" t="s">
        <v>394</v>
      </c>
      <c r="E382">
        <f t="shared" si="41"/>
        <v>25.442176036599811</v>
      </c>
      <c r="F382" s="5">
        <f t="shared" si="42"/>
        <v>7.0274746889146908E-2</v>
      </c>
      <c r="G382" s="8">
        <f t="shared" si="40"/>
        <v>7.0274746889146908E-2</v>
      </c>
      <c r="H382" s="8"/>
      <c r="I382" s="5"/>
      <c r="J382" s="5"/>
      <c r="K382" s="5"/>
      <c r="L382" s="5"/>
      <c r="M382" s="8">
        <f t="shared" si="43"/>
        <v>-2.7486513357079945</v>
      </c>
      <c r="N382" s="5"/>
    </row>
    <row r="383" spans="1:14">
      <c r="B383" s="1" t="s">
        <v>6</v>
      </c>
      <c r="C383" s="1">
        <v>15.9</v>
      </c>
      <c r="D383" t="s">
        <v>395</v>
      </c>
      <c r="E383">
        <f t="shared" si="41"/>
        <v>10.378091932604779</v>
      </c>
      <c r="F383" s="5">
        <f t="shared" si="42"/>
        <v>2.8665699927040007E-2</v>
      </c>
      <c r="G383" s="8">
        <f t="shared" si="40"/>
        <v>2.8665699927040003E-2</v>
      </c>
      <c r="H383" s="8"/>
      <c r="I383" s="5"/>
      <c r="J383" s="5"/>
      <c r="K383" s="5"/>
      <c r="L383" s="5"/>
      <c r="M383" s="8">
        <f t="shared" si="43"/>
        <v>-1.152342751980852</v>
      </c>
      <c r="N383" s="5"/>
    </row>
    <row r="384" spans="1:14">
      <c r="B384" s="1" t="s">
        <v>7</v>
      </c>
      <c r="C384" s="1">
        <v>15.8</v>
      </c>
      <c r="D384" t="s">
        <v>396</v>
      </c>
      <c r="E384">
        <f t="shared" si="41"/>
        <v>27.478116846692991</v>
      </c>
      <c r="F384" s="5">
        <f t="shared" si="42"/>
        <v>7.5898292017706745E-2</v>
      </c>
      <c r="G384" s="8">
        <f t="shared" si="40"/>
        <v>7.5898292017706759E-2</v>
      </c>
      <c r="H384" s="8"/>
      <c r="I384" s="5"/>
      <c r="J384" s="5"/>
      <c r="K384" s="5"/>
      <c r="L384" s="5"/>
      <c r="M384" s="8">
        <f t="shared" si="43"/>
        <v>-2.1359821522515192</v>
      </c>
      <c r="N384" s="5"/>
    </row>
    <row r="385" spans="1:14">
      <c r="B385" s="1" t="s">
        <v>8</v>
      </c>
      <c r="C385" s="1">
        <v>13</v>
      </c>
      <c r="D385" t="s">
        <v>397</v>
      </c>
      <c r="E385">
        <f t="shared" si="41"/>
        <v>18.410053314629618</v>
      </c>
      <c r="F385" s="5">
        <f t="shared" si="42"/>
        <v>5.0851068518673749E-2</v>
      </c>
      <c r="G385" s="8">
        <f t="shared" si="40"/>
        <v>5.0851068518673742E-2</v>
      </c>
      <c r="H385" s="8"/>
      <c r="I385" s="5"/>
      <c r="J385" s="5"/>
      <c r="K385" s="5"/>
      <c r="L385" s="5"/>
      <c r="M385" s="8">
        <f t="shared" si="43"/>
        <v>-0.74656347448577565</v>
      </c>
      <c r="N385" s="5"/>
    </row>
    <row r="386" spans="1:14">
      <c r="B386" s="1" t="s">
        <v>9</v>
      </c>
      <c r="C386" s="1">
        <v>9.1999999999999993</v>
      </c>
      <c r="D386" t="s">
        <v>398</v>
      </c>
      <c r="E386">
        <f t="shared" si="41"/>
        <v>19.239267976337114</v>
      </c>
      <c r="F386" s="5">
        <f t="shared" si="42"/>
        <v>5.3141472074738905E-2</v>
      </c>
      <c r="G386" s="8">
        <f t="shared" si="40"/>
        <v>5.3141472074738905E-2</v>
      </c>
      <c r="H386" s="8"/>
      <c r="I386" s="5"/>
      <c r="J386" s="5"/>
      <c r="K386" s="5"/>
      <c r="L386" s="5"/>
      <c r="M386" s="8">
        <f t="shared" si="43"/>
        <v>-2.9939686077950682</v>
      </c>
      <c r="N386" s="5"/>
    </row>
    <row r="387" spans="1:14">
      <c r="B387" s="1" t="s">
        <v>10</v>
      </c>
      <c r="C387" s="1">
        <v>6.4</v>
      </c>
      <c r="D387" t="s">
        <v>399</v>
      </c>
      <c r="E387">
        <f t="shared" si="41"/>
        <v>23.315451678980736</v>
      </c>
      <c r="F387" s="5">
        <f t="shared" si="42"/>
        <v>6.4400445268103734E-2</v>
      </c>
      <c r="G387" s="8">
        <f t="shared" si="40"/>
        <v>6.4400445268103734E-2</v>
      </c>
      <c r="H387" s="8"/>
      <c r="I387" s="5"/>
      <c r="J387" s="5"/>
      <c r="K387" s="5"/>
      <c r="L387" s="5"/>
      <c r="M387" s="8">
        <f t="shared" si="43"/>
        <v>-1.1124724598395335</v>
      </c>
      <c r="N387" s="5"/>
    </row>
    <row r="388" spans="1:14">
      <c r="B388" s="1" t="s">
        <v>11</v>
      </c>
      <c r="C388" s="1">
        <v>3.6</v>
      </c>
      <c r="D388" t="s">
        <v>400</v>
      </c>
      <c r="E388">
        <f t="shared" si="41"/>
        <v>27.514167745982657</v>
      </c>
      <c r="F388" s="5">
        <f t="shared" si="42"/>
        <v>7.5997869499564552E-2</v>
      </c>
      <c r="G388" s="8">
        <f t="shared" si="40"/>
        <v>7.5997869499564552E-2</v>
      </c>
      <c r="H388" s="8"/>
      <c r="I388" s="5"/>
      <c r="J388" s="5"/>
      <c r="K388" s="5"/>
      <c r="L388" s="5"/>
      <c r="M388" s="8">
        <f t="shared" si="43"/>
        <v>3.0211655118373426</v>
      </c>
      <c r="N388" s="5"/>
    </row>
    <row r="389" spans="1:14">
      <c r="A389">
        <v>2009</v>
      </c>
      <c r="B389" s="1" t="s">
        <v>0</v>
      </c>
      <c r="C389" s="1">
        <v>3</v>
      </c>
      <c r="D389" t="s">
        <v>401</v>
      </c>
      <c r="E389">
        <f t="shared" si="41"/>
        <v>26.980363229578696</v>
      </c>
      <c r="F389" s="5">
        <f t="shared" si="42"/>
        <v>7.4523428900434674E-2</v>
      </c>
      <c r="G389" s="8">
        <f t="shared" si="40"/>
        <v>7.452342890043466E-2</v>
      </c>
      <c r="H389" s="8"/>
      <c r="I389" s="5"/>
      <c r="J389" s="5"/>
      <c r="K389" s="5"/>
      <c r="L389" s="5"/>
      <c r="M389" s="8">
        <f t="shared" si="43"/>
        <v>-2.4929025624587631</v>
      </c>
      <c r="N389" s="5"/>
    </row>
    <row r="390" spans="1:14">
      <c r="B390" s="1" t="s">
        <v>1</v>
      </c>
      <c r="C390" s="1">
        <v>4</v>
      </c>
      <c r="D390" t="s">
        <v>402</v>
      </c>
      <c r="E390">
        <f t="shared" si="41"/>
        <v>33.195876342206525</v>
      </c>
      <c r="F390" s="5">
        <f t="shared" si="42"/>
        <v>9.169152058204813E-2</v>
      </c>
      <c r="G390" s="8">
        <f t="shared" ref="G390:G453" si="44">SQRT(2)*IMABS(D390)/$O$1</f>
        <v>9.169152058204813E-2</v>
      </c>
      <c r="H390" s="8"/>
      <c r="I390" s="5"/>
      <c r="J390" s="5"/>
      <c r="K390" s="5"/>
      <c r="L390" s="5"/>
      <c r="M390" s="8">
        <f t="shared" si="43"/>
        <v>-1.7754029694186071</v>
      </c>
      <c r="N390" s="5"/>
    </row>
    <row r="391" spans="1:14">
      <c r="B391" s="1" t="s">
        <v>2</v>
      </c>
      <c r="C391" s="1">
        <v>6.7</v>
      </c>
      <c r="D391" t="s">
        <v>403</v>
      </c>
      <c r="E391">
        <f t="shared" ref="E391:E454" si="45">SQRT((IMREAL(D391))^2+(IMAGINARY(D391))^2)</f>
        <v>27.91484015029415</v>
      </c>
      <c r="F391" s="5">
        <f t="shared" ref="F391:F454" si="46">(E391*SQRT(2))/$O$1</f>
        <v>7.710458111723241E-2</v>
      </c>
      <c r="G391" s="8">
        <f t="shared" si="44"/>
        <v>7.710458111723241E-2</v>
      </c>
      <c r="H391" s="8"/>
      <c r="I391" s="5"/>
      <c r="J391" s="5"/>
      <c r="K391" s="5"/>
      <c r="L391" s="5"/>
      <c r="M391" s="8">
        <f t="shared" ref="M391:M454" si="47">ATAN2(IMAGINARY(D391),IMREAL(D391))</f>
        <v>-1.895650020929732</v>
      </c>
      <c r="N391" s="5"/>
    </row>
    <row r="392" spans="1:14">
      <c r="B392" s="1" t="s">
        <v>3</v>
      </c>
      <c r="C392" s="1">
        <v>9.6</v>
      </c>
      <c r="D392" t="s">
        <v>404</v>
      </c>
      <c r="E392">
        <f t="shared" si="45"/>
        <v>16.941710262798132</v>
      </c>
      <c r="F392" s="5">
        <f t="shared" si="46"/>
        <v>4.6795305514540184E-2</v>
      </c>
      <c r="G392" s="8">
        <f t="shared" si="44"/>
        <v>4.6795305514540184E-2</v>
      </c>
      <c r="H392" s="8"/>
      <c r="I392" s="5"/>
      <c r="J392" s="5"/>
      <c r="K392" s="5"/>
      <c r="L392" s="5"/>
      <c r="M392" s="8">
        <f t="shared" si="47"/>
        <v>0.60189268444465449</v>
      </c>
      <c r="N392" s="5"/>
    </row>
    <row r="393" spans="1:14">
      <c r="B393" s="1" t="s">
        <v>4</v>
      </c>
      <c r="C393" s="1">
        <v>11.6</v>
      </c>
      <c r="D393" t="s">
        <v>405</v>
      </c>
      <c r="E393">
        <f t="shared" si="45"/>
        <v>9.5754842704864185</v>
      </c>
      <c r="F393" s="5">
        <f t="shared" si="46"/>
        <v>2.6448788518773702E-2</v>
      </c>
      <c r="G393" s="8">
        <f t="shared" si="44"/>
        <v>2.6448788518773702E-2</v>
      </c>
      <c r="H393" s="8"/>
      <c r="I393" s="5"/>
      <c r="J393" s="5"/>
      <c r="K393" s="5"/>
      <c r="L393" s="5"/>
      <c r="M393" s="8">
        <f t="shared" si="47"/>
        <v>1.4741835137682022</v>
      </c>
      <c r="N393" s="5"/>
    </row>
    <row r="394" spans="1:14">
      <c r="B394" s="1" t="s">
        <v>5</v>
      </c>
      <c r="C394" s="1">
        <v>14.6</v>
      </c>
      <c r="D394" t="s">
        <v>406</v>
      </c>
      <c r="E394">
        <f t="shared" si="45"/>
        <v>32.170396303007173</v>
      </c>
      <c r="F394" s="5">
        <f t="shared" si="46"/>
        <v>8.8859005387949261E-2</v>
      </c>
      <c r="G394" s="8">
        <f t="shared" si="44"/>
        <v>8.8859005387949261E-2</v>
      </c>
      <c r="H394" s="8"/>
      <c r="I394" s="5"/>
      <c r="J394" s="5"/>
      <c r="K394" s="5"/>
      <c r="L394" s="5"/>
      <c r="M394" s="8">
        <f t="shared" si="47"/>
        <v>-1.8649629274514659</v>
      </c>
      <c r="N394" s="5"/>
    </row>
    <row r="395" spans="1:14">
      <c r="B395" s="1" t="s">
        <v>6</v>
      </c>
      <c r="C395" s="1">
        <v>15.9</v>
      </c>
      <c r="D395" t="s">
        <v>407</v>
      </c>
      <c r="E395">
        <f t="shared" si="45"/>
        <v>23.079024767257852</v>
      </c>
      <c r="F395" s="5">
        <f t="shared" si="46"/>
        <v>6.3747402016016835E-2</v>
      </c>
      <c r="G395" s="8">
        <f t="shared" si="44"/>
        <v>6.3747402016016821E-2</v>
      </c>
      <c r="H395" s="8"/>
      <c r="I395" s="5"/>
      <c r="J395" s="5"/>
      <c r="K395" s="5"/>
      <c r="L395" s="5"/>
      <c r="M395" s="8">
        <f t="shared" si="47"/>
        <v>-2.3656408315130273</v>
      </c>
      <c r="N395" s="5"/>
    </row>
    <row r="396" spans="1:14">
      <c r="B396" s="1" t="s">
        <v>7</v>
      </c>
      <c r="C396" s="1">
        <v>16.3</v>
      </c>
      <c r="D396" t="s">
        <v>408</v>
      </c>
      <c r="E396">
        <f t="shared" si="45"/>
        <v>46.167579609219523</v>
      </c>
      <c r="F396" s="5">
        <f t="shared" si="46"/>
        <v>0.12752112739315979</v>
      </c>
      <c r="G396" s="8">
        <f t="shared" si="44"/>
        <v>0.12752112739315979</v>
      </c>
      <c r="H396" s="8"/>
      <c r="I396" s="5"/>
      <c r="J396" s="5"/>
      <c r="K396" s="5"/>
      <c r="L396" s="5"/>
      <c r="M396" s="8">
        <f t="shared" si="47"/>
        <v>-0.67174305221342878</v>
      </c>
      <c r="N396" s="5"/>
    </row>
    <row r="397" spans="1:14">
      <c r="B397" s="1" t="s">
        <v>8</v>
      </c>
      <c r="C397" s="1">
        <v>14</v>
      </c>
      <c r="D397" t="s">
        <v>409</v>
      </c>
      <c r="E397">
        <f t="shared" si="45"/>
        <v>18.137332889126039</v>
      </c>
      <c r="F397" s="5">
        <f t="shared" si="46"/>
        <v>5.0097777650542262E-2</v>
      </c>
      <c r="G397" s="8">
        <f t="shared" si="44"/>
        <v>5.0097777650542269E-2</v>
      </c>
      <c r="H397" s="8"/>
      <c r="I397" s="5"/>
      <c r="J397" s="5"/>
      <c r="K397" s="5"/>
      <c r="L397" s="5"/>
      <c r="M397" s="8">
        <f t="shared" si="47"/>
        <v>-2.724083472690606</v>
      </c>
      <c r="N397" s="5"/>
    </row>
    <row r="398" spans="1:14">
      <c r="B398" s="1" t="s">
        <v>9</v>
      </c>
      <c r="C398" s="1">
        <v>10.8</v>
      </c>
      <c r="D398" t="s">
        <v>410</v>
      </c>
      <c r="E398">
        <f t="shared" si="45"/>
        <v>12.580590552461958</v>
      </c>
      <c r="F398" s="5">
        <f t="shared" si="46"/>
        <v>3.4749300355379945E-2</v>
      </c>
      <c r="G398" s="8">
        <f t="shared" si="44"/>
        <v>3.4749300355379945E-2</v>
      </c>
      <c r="H398" s="8"/>
      <c r="I398" s="5"/>
      <c r="J398" s="5"/>
      <c r="K398" s="5"/>
      <c r="L398" s="5"/>
      <c r="M398" s="8">
        <f t="shared" si="47"/>
        <v>-1.0008075565614467</v>
      </c>
      <c r="N398" s="5"/>
    </row>
    <row r="399" spans="1:14">
      <c r="B399" s="1" t="s">
        <v>10</v>
      </c>
      <c r="C399" s="1">
        <v>7.8</v>
      </c>
      <c r="D399" t="s">
        <v>411</v>
      </c>
      <c r="E399">
        <f t="shared" si="45"/>
        <v>20.48697745508354</v>
      </c>
      <c r="F399" s="5">
        <f t="shared" si="46"/>
        <v>5.6587815173849573E-2</v>
      </c>
      <c r="G399" s="8">
        <f t="shared" si="44"/>
        <v>5.6587815173849573E-2</v>
      </c>
      <c r="H399" s="8"/>
      <c r="I399" s="5"/>
      <c r="J399" s="5"/>
      <c r="K399" s="5"/>
      <c r="L399" s="5"/>
      <c r="M399" s="8">
        <f t="shared" si="47"/>
        <v>-1.8566924803208915</v>
      </c>
      <c r="N399" s="5"/>
    </row>
    <row r="400" spans="1:14">
      <c r="B400" s="1" t="s">
        <v>11</v>
      </c>
      <c r="C400" s="1">
        <v>2.7</v>
      </c>
      <c r="D400" t="s">
        <v>412</v>
      </c>
      <c r="E400">
        <f t="shared" si="45"/>
        <v>46.12602600096838</v>
      </c>
      <c r="F400" s="5">
        <f t="shared" si="46"/>
        <v>0.12740635068153028</v>
      </c>
      <c r="G400" s="8">
        <f t="shared" si="44"/>
        <v>0.12740635068153025</v>
      </c>
      <c r="H400" s="8"/>
      <c r="I400" s="5"/>
      <c r="J400" s="5"/>
      <c r="K400" s="5"/>
      <c r="L400" s="5"/>
      <c r="M400" s="8">
        <f t="shared" si="47"/>
        <v>2.5089657881879388</v>
      </c>
      <c r="N400" s="5"/>
    </row>
    <row r="401" spans="1:14">
      <c r="A401">
        <v>2010</v>
      </c>
      <c r="B401" s="1" t="s">
        <v>0</v>
      </c>
      <c r="C401" s="1">
        <v>1.2</v>
      </c>
      <c r="D401" t="s">
        <v>413</v>
      </c>
      <c r="E401">
        <f t="shared" si="45"/>
        <v>59.588794745623161</v>
      </c>
      <c r="F401" s="5">
        <f t="shared" si="46"/>
        <v>0.16459234706001349</v>
      </c>
      <c r="G401" s="8">
        <f t="shared" si="44"/>
        <v>0.16459234706001349</v>
      </c>
      <c r="H401" s="8"/>
      <c r="I401" s="5"/>
      <c r="J401" s="5"/>
      <c r="K401" s="5"/>
      <c r="L401" s="5"/>
      <c r="M401" s="8">
        <f t="shared" si="47"/>
        <v>-2.6153736713146047</v>
      </c>
      <c r="N401" s="5"/>
    </row>
    <row r="402" spans="1:14">
      <c r="B402" s="1" t="s">
        <v>1</v>
      </c>
      <c r="C402" s="1">
        <v>1.9</v>
      </c>
      <c r="D402" t="s">
        <v>414</v>
      </c>
      <c r="E402">
        <f t="shared" si="45"/>
        <v>39.104238568697447</v>
      </c>
      <c r="F402" s="5">
        <f t="shared" si="46"/>
        <v>0.10801121978540039</v>
      </c>
      <c r="G402" s="8">
        <f t="shared" si="44"/>
        <v>0.10801121978540039</v>
      </c>
      <c r="H402" s="8"/>
      <c r="I402" s="5"/>
      <c r="J402" s="5"/>
      <c r="K402" s="5"/>
      <c r="L402" s="5"/>
      <c r="M402" s="8">
        <f t="shared" si="47"/>
        <v>-1.9847373111941922</v>
      </c>
      <c r="N402" s="5"/>
    </row>
    <row r="403" spans="1:14">
      <c r="B403" s="1" t="s">
        <v>2</v>
      </c>
      <c r="C403" s="1">
        <v>5.9</v>
      </c>
      <c r="D403" t="s">
        <v>415</v>
      </c>
      <c r="E403">
        <f t="shared" si="45"/>
        <v>30.039906302842603</v>
      </c>
      <c r="F403" s="5">
        <f t="shared" si="46"/>
        <v>8.2974302550580137E-2</v>
      </c>
      <c r="G403" s="8">
        <f t="shared" si="44"/>
        <v>8.2974302550580137E-2</v>
      </c>
      <c r="H403" s="8"/>
      <c r="I403" s="5"/>
      <c r="J403" s="5"/>
      <c r="K403" s="5"/>
      <c r="L403" s="5"/>
      <c r="M403" s="8">
        <f t="shared" si="47"/>
        <v>2.0940769872669467</v>
      </c>
      <c r="N403" s="5"/>
    </row>
    <row r="404" spans="1:14">
      <c r="B404" s="1" t="s">
        <v>3</v>
      </c>
      <c r="C404" s="1">
        <v>9.1</v>
      </c>
      <c r="D404" t="s">
        <v>416</v>
      </c>
      <c r="E404">
        <f t="shared" si="45"/>
        <v>6.0259994717677809</v>
      </c>
      <c r="F404" s="5">
        <f t="shared" si="46"/>
        <v>1.664462925747481E-2</v>
      </c>
      <c r="G404" s="8">
        <f t="shared" si="44"/>
        <v>1.664462925747481E-2</v>
      </c>
      <c r="H404" s="8"/>
      <c r="I404" s="5"/>
      <c r="J404" s="5"/>
      <c r="K404" s="5"/>
      <c r="L404" s="5"/>
      <c r="M404" s="8">
        <f t="shared" si="47"/>
        <v>-2.8499585497561886</v>
      </c>
      <c r="N404" s="5"/>
    </row>
    <row r="405" spans="1:14">
      <c r="B405" s="1" t="s">
        <v>4</v>
      </c>
      <c r="C405" s="1">
        <v>10.9</v>
      </c>
      <c r="D405" t="s">
        <v>417</v>
      </c>
      <c r="E405">
        <f t="shared" si="45"/>
        <v>21.697724884828002</v>
      </c>
      <c r="F405" s="5">
        <f t="shared" si="46"/>
        <v>5.9932064071804618E-2</v>
      </c>
      <c r="G405" s="8">
        <f t="shared" si="44"/>
        <v>5.9932064071804618E-2</v>
      </c>
      <c r="H405" s="8"/>
      <c r="I405" s="5"/>
      <c r="J405" s="5"/>
      <c r="K405" s="5"/>
      <c r="L405" s="5"/>
      <c r="M405" s="8">
        <f t="shared" si="47"/>
        <v>-2.119976330946975</v>
      </c>
      <c r="N405" s="5"/>
    </row>
    <row r="406" spans="1:14">
      <c r="B406" s="1" t="s">
        <v>5</v>
      </c>
      <c r="C406" s="1">
        <v>15.2</v>
      </c>
      <c r="D406" t="s">
        <v>418</v>
      </c>
      <c r="E406">
        <f t="shared" si="45"/>
        <v>42.517690608079938</v>
      </c>
      <c r="F406" s="5">
        <f t="shared" si="46"/>
        <v>0.11743963808345668</v>
      </c>
      <c r="G406" s="8">
        <f t="shared" si="44"/>
        <v>0.11743963808345668</v>
      </c>
      <c r="H406" s="8"/>
      <c r="I406" s="5"/>
      <c r="J406" s="5"/>
      <c r="K406" s="5"/>
      <c r="L406" s="5"/>
      <c r="M406" s="8">
        <f t="shared" si="47"/>
        <v>-1.5488736656386848</v>
      </c>
      <c r="N406" s="5"/>
    </row>
    <row r="407" spans="1:14">
      <c r="B407" s="1" t="s">
        <v>6</v>
      </c>
      <c r="C407" s="1">
        <v>16.2</v>
      </c>
      <c r="D407" t="s">
        <v>419</v>
      </c>
      <c r="E407">
        <f t="shared" si="45"/>
        <v>17.820338793320396</v>
      </c>
      <c r="F407" s="5">
        <f t="shared" si="46"/>
        <v>4.9222196889838088E-2</v>
      </c>
      <c r="G407" s="8">
        <f t="shared" si="44"/>
        <v>4.9222196889838095E-2</v>
      </c>
      <c r="H407" s="8"/>
      <c r="I407" s="5"/>
      <c r="J407" s="5"/>
      <c r="K407" s="5"/>
      <c r="L407" s="5"/>
      <c r="M407" s="8">
        <f t="shared" si="47"/>
        <v>-2.6164130625886965</v>
      </c>
      <c r="N407" s="5"/>
    </row>
    <row r="408" spans="1:14">
      <c r="B408" s="1" t="s">
        <v>7</v>
      </c>
      <c r="C408" s="1">
        <v>14.9</v>
      </c>
      <c r="D408" t="s">
        <v>420</v>
      </c>
      <c r="E408">
        <f t="shared" si="45"/>
        <v>23.960125707875871</v>
      </c>
      <c r="F408" s="5">
        <f t="shared" si="46"/>
        <v>6.6181122523910771E-2</v>
      </c>
      <c r="G408" s="8">
        <f t="shared" si="44"/>
        <v>6.6181122523910771E-2</v>
      </c>
      <c r="H408" s="8"/>
      <c r="I408" s="5"/>
      <c r="J408" s="5"/>
      <c r="K408" s="5"/>
      <c r="L408" s="5"/>
      <c r="M408" s="8">
        <f t="shared" si="47"/>
        <v>-1.2083234361280213</v>
      </c>
      <c r="N408" s="5"/>
    </row>
    <row r="409" spans="1:14">
      <c r="B409" s="1" t="s">
        <v>8</v>
      </c>
      <c r="C409" s="1">
        <v>13.4</v>
      </c>
      <c r="D409" t="s">
        <v>421</v>
      </c>
      <c r="E409">
        <f t="shared" si="45"/>
        <v>15.165154428604525</v>
      </c>
      <c r="F409" s="5">
        <f t="shared" si="46"/>
        <v>4.18882169304979E-2</v>
      </c>
      <c r="G409" s="8">
        <f t="shared" si="44"/>
        <v>4.18882169304979E-2</v>
      </c>
      <c r="H409" s="8"/>
      <c r="I409" s="5"/>
      <c r="J409" s="5"/>
      <c r="K409" s="5"/>
      <c r="L409" s="5"/>
      <c r="M409" s="8">
        <f t="shared" si="47"/>
        <v>-2.7577383267168947</v>
      </c>
      <c r="N409" s="5"/>
    </row>
    <row r="410" spans="1:14">
      <c r="B410" s="1" t="s">
        <v>9</v>
      </c>
      <c r="C410" s="1">
        <v>9.5</v>
      </c>
      <c r="D410" t="s">
        <v>422</v>
      </c>
      <c r="E410">
        <f t="shared" si="45"/>
        <v>39.795147098624973</v>
      </c>
      <c r="F410" s="5">
        <f t="shared" si="46"/>
        <v>0.10991960301466361</v>
      </c>
      <c r="G410" s="8">
        <f t="shared" si="44"/>
        <v>0.10991960301466362</v>
      </c>
      <c r="H410" s="8"/>
      <c r="I410" s="5"/>
      <c r="J410" s="5"/>
      <c r="K410" s="5"/>
      <c r="L410" s="5"/>
      <c r="M410" s="8">
        <f t="shared" si="47"/>
        <v>-2.5040480589941163</v>
      </c>
      <c r="N410" s="5"/>
    </row>
    <row r="411" spans="1:14">
      <c r="B411" s="1" t="s">
        <v>10</v>
      </c>
      <c r="C411" s="1">
        <v>4.9000000000000004</v>
      </c>
      <c r="D411" t="s">
        <v>423</v>
      </c>
      <c r="E411">
        <f t="shared" si="45"/>
        <v>43.982766780662047</v>
      </c>
      <c r="F411" s="5">
        <f t="shared" si="46"/>
        <v>0.12148637752325216</v>
      </c>
      <c r="G411" s="8">
        <f t="shared" si="44"/>
        <v>0.12148637752325216</v>
      </c>
      <c r="H411" s="8"/>
      <c r="I411" s="5"/>
      <c r="J411" s="5"/>
      <c r="K411" s="5"/>
      <c r="L411" s="5"/>
      <c r="M411" s="8">
        <f t="shared" si="47"/>
        <v>-1.12364823297218</v>
      </c>
      <c r="N411" s="5"/>
    </row>
    <row r="412" spans="1:14">
      <c r="B412" s="1" t="s">
        <v>11</v>
      </c>
      <c r="C412" s="1">
        <v>0.4</v>
      </c>
      <c r="D412" t="s">
        <v>424</v>
      </c>
      <c r="E412">
        <f t="shared" si="45"/>
        <v>11.342552991105407</v>
      </c>
      <c r="F412" s="5">
        <f t="shared" si="46"/>
        <v>3.132967240616559E-2</v>
      </c>
      <c r="G412" s="8">
        <f t="shared" si="44"/>
        <v>3.132967240616559E-2</v>
      </c>
      <c r="H412" s="8"/>
      <c r="I412" s="5"/>
      <c r="J412" s="5"/>
      <c r="K412" s="5"/>
      <c r="L412" s="5"/>
      <c r="M412" s="8">
        <f t="shared" si="47"/>
        <v>-3.0842208357061369</v>
      </c>
      <c r="N412" s="5"/>
    </row>
    <row r="413" spans="1:14">
      <c r="A413">
        <v>2011</v>
      </c>
      <c r="B413" s="1" t="s">
        <v>0</v>
      </c>
      <c r="C413" s="1">
        <v>3.9</v>
      </c>
      <c r="D413" t="s">
        <v>425</v>
      </c>
      <c r="E413">
        <f t="shared" si="45"/>
        <v>23.030119252785589</v>
      </c>
      <c r="F413" s="5">
        <f t="shared" si="46"/>
        <v>6.3612318340545135E-2</v>
      </c>
      <c r="G413" s="8">
        <f t="shared" si="44"/>
        <v>6.3612318340545135E-2</v>
      </c>
      <c r="H413" s="8"/>
      <c r="I413" s="5"/>
      <c r="J413" s="5"/>
      <c r="K413" s="5"/>
      <c r="L413" s="5"/>
      <c r="M413" s="8">
        <f t="shared" si="47"/>
        <v>-2.9693459141667495</v>
      </c>
      <c r="N413" s="5"/>
    </row>
    <row r="414" spans="1:14">
      <c r="B414" s="1" t="s">
        <v>1</v>
      </c>
      <c r="C414" s="1">
        <v>6</v>
      </c>
      <c r="D414" t="s">
        <v>426</v>
      </c>
      <c r="E414">
        <f t="shared" si="45"/>
        <v>29.447460316681294</v>
      </c>
      <c r="F414" s="5">
        <f t="shared" si="46"/>
        <v>8.1337886244715246E-2</v>
      </c>
      <c r="G414" s="8">
        <f t="shared" si="44"/>
        <v>8.1337886244715246E-2</v>
      </c>
      <c r="H414" s="8"/>
      <c r="I414" s="5"/>
      <c r="J414" s="5"/>
      <c r="K414" s="5"/>
      <c r="L414" s="5"/>
      <c r="M414" s="8">
        <f t="shared" si="47"/>
        <v>-2.9375045462158917</v>
      </c>
      <c r="N414" s="5"/>
    </row>
    <row r="415" spans="1:14">
      <c r="B415" s="1" t="s">
        <v>2</v>
      </c>
      <c r="C415" s="1">
        <v>6.6</v>
      </c>
      <c r="D415" t="s">
        <v>427</v>
      </c>
      <c r="E415">
        <f t="shared" si="45"/>
        <v>13.655429779541333</v>
      </c>
      <c r="F415" s="5">
        <f t="shared" si="46"/>
        <v>3.7718152332540618E-2</v>
      </c>
      <c r="G415" s="8">
        <f t="shared" si="44"/>
        <v>3.7718152332540618E-2</v>
      </c>
      <c r="H415" s="8"/>
      <c r="I415" s="5"/>
      <c r="J415" s="5"/>
      <c r="K415" s="5"/>
      <c r="L415" s="5"/>
      <c r="M415" s="8">
        <f t="shared" si="47"/>
        <v>-1.0944287964940966</v>
      </c>
      <c r="N415" s="5"/>
    </row>
    <row r="416" spans="1:14">
      <c r="B416" s="1" t="s">
        <v>3</v>
      </c>
      <c r="C416" s="1">
        <v>12</v>
      </c>
      <c r="D416" t="s">
        <v>428</v>
      </c>
      <c r="E416">
        <f t="shared" si="45"/>
        <v>26.842481366488116</v>
      </c>
      <c r="F416" s="5">
        <f t="shared" si="46"/>
        <v>7.4142580461395671E-2</v>
      </c>
      <c r="G416" s="8">
        <f t="shared" si="44"/>
        <v>7.4142580461395685E-2</v>
      </c>
      <c r="H416" s="8"/>
      <c r="I416" s="5"/>
      <c r="J416" s="5"/>
      <c r="K416" s="5"/>
      <c r="L416" s="5"/>
      <c r="M416" s="8">
        <f t="shared" si="47"/>
        <v>-1.4929783064312849</v>
      </c>
      <c r="N416" s="5"/>
    </row>
    <row r="417" spans="1:14">
      <c r="B417" s="1" t="s">
        <v>4</v>
      </c>
      <c r="C417" s="1">
        <v>12</v>
      </c>
      <c r="D417" t="s">
        <v>429</v>
      </c>
      <c r="E417">
        <f t="shared" si="45"/>
        <v>31.862928437284097</v>
      </c>
      <c r="F417" s="5">
        <f t="shared" si="46"/>
        <v>8.8009737369004956E-2</v>
      </c>
      <c r="G417" s="8">
        <f t="shared" si="44"/>
        <v>8.800973736900497E-2</v>
      </c>
      <c r="H417" s="8"/>
      <c r="I417" s="5"/>
      <c r="J417" s="5"/>
      <c r="K417" s="5"/>
      <c r="L417" s="5"/>
      <c r="M417" s="8">
        <f t="shared" si="47"/>
        <v>0.89415175287637827</v>
      </c>
      <c r="N417" s="5"/>
    </row>
    <row r="418" spans="1:14">
      <c r="B418" s="1" t="s">
        <v>5</v>
      </c>
      <c r="C418" s="1">
        <v>14.2</v>
      </c>
      <c r="D418" t="s">
        <v>430</v>
      </c>
      <c r="E418">
        <f t="shared" si="45"/>
        <v>27.394334704547862</v>
      </c>
      <c r="F418" s="5">
        <f t="shared" si="46"/>
        <v>7.5666874358124109E-2</v>
      </c>
      <c r="G418" s="8">
        <f t="shared" si="44"/>
        <v>7.5666874358124123E-2</v>
      </c>
      <c r="H418" s="8"/>
      <c r="I418" s="5"/>
      <c r="J418" s="5"/>
      <c r="K418" s="5"/>
      <c r="L418" s="5"/>
      <c r="M418" s="8">
        <f t="shared" si="47"/>
        <v>-2.8380098641219647</v>
      </c>
      <c r="N418" s="5"/>
    </row>
    <row r="419" spans="1:14">
      <c r="B419" s="1" t="s">
        <v>6</v>
      </c>
      <c r="C419" s="1">
        <v>15.8</v>
      </c>
      <c r="D419" t="s">
        <v>431</v>
      </c>
      <c r="E419">
        <f t="shared" si="45"/>
        <v>15.119078736172902</v>
      </c>
      <c r="F419" s="5">
        <f t="shared" si="46"/>
        <v>4.1760949607973427E-2</v>
      </c>
      <c r="G419" s="8">
        <f t="shared" si="44"/>
        <v>4.1760949607973427E-2</v>
      </c>
      <c r="H419" s="8"/>
      <c r="I419" s="5"/>
      <c r="J419" s="5"/>
      <c r="K419" s="5"/>
      <c r="L419" s="5"/>
      <c r="M419" s="8">
        <f t="shared" si="47"/>
        <v>-1.5807463531825345</v>
      </c>
      <c r="N419" s="5"/>
    </row>
    <row r="420" spans="1:14">
      <c r="B420" s="1" t="s">
        <v>7</v>
      </c>
      <c r="C420" s="1">
        <v>15.8</v>
      </c>
      <c r="D420" t="s">
        <v>432</v>
      </c>
      <c r="E420">
        <f t="shared" si="45"/>
        <v>20.151705332535382</v>
      </c>
      <c r="F420" s="5">
        <f t="shared" si="46"/>
        <v>5.5661748019956561E-2</v>
      </c>
      <c r="G420" s="8">
        <f t="shared" si="44"/>
        <v>5.5661748019956575E-2</v>
      </c>
      <c r="H420" s="8"/>
      <c r="I420" s="5"/>
      <c r="J420" s="5"/>
      <c r="K420" s="5"/>
      <c r="L420" s="5"/>
      <c r="M420" s="8">
        <f t="shared" si="47"/>
        <v>-2.7155354916104275</v>
      </c>
      <c r="N420" s="5"/>
    </row>
    <row r="421" spans="1:14">
      <c r="B421" s="1" t="s">
        <v>8</v>
      </c>
      <c r="C421" s="1">
        <v>14.9</v>
      </c>
      <c r="D421" t="s">
        <v>433</v>
      </c>
      <c r="E421">
        <f t="shared" si="45"/>
        <v>20.302795962536401</v>
      </c>
      <c r="F421" s="5">
        <f t="shared" si="46"/>
        <v>5.6079080867798232E-2</v>
      </c>
      <c r="G421" s="8">
        <f t="shared" si="44"/>
        <v>5.6079080867798232E-2</v>
      </c>
      <c r="H421" s="8"/>
      <c r="I421" s="5"/>
      <c r="J421" s="5"/>
      <c r="K421" s="5"/>
      <c r="L421" s="5"/>
      <c r="M421" s="8">
        <f t="shared" si="47"/>
        <v>2.2380561623413375</v>
      </c>
      <c r="N421" s="5"/>
    </row>
    <row r="422" spans="1:14">
      <c r="B422" s="1" t="s">
        <v>9</v>
      </c>
      <c r="C422" s="1">
        <v>12.2</v>
      </c>
      <c r="D422" t="s">
        <v>434</v>
      </c>
      <c r="E422">
        <f t="shared" si="45"/>
        <v>13.121993003680384</v>
      </c>
      <c r="F422" s="5">
        <f t="shared" si="46"/>
        <v>3.6244727482753258E-2</v>
      </c>
      <c r="G422" s="8">
        <f t="shared" si="44"/>
        <v>3.6244727482753258E-2</v>
      </c>
      <c r="H422" s="8"/>
      <c r="I422" s="5"/>
      <c r="J422" s="5"/>
      <c r="K422" s="5"/>
      <c r="L422" s="5"/>
      <c r="M422" s="8">
        <f t="shared" si="47"/>
        <v>3.0904723106060739</v>
      </c>
      <c r="N422" s="5"/>
    </row>
    <row r="423" spans="1:14">
      <c r="B423" s="1" t="s">
        <v>10</v>
      </c>
      <c r="C423" s="1">
        <v>8.9</v>
      </c>
      <c r="D423" t="s">
        <v>435</v>
      </c>
      <c r="E423">
        <f t="shared" si="45"/>
        <v>40.142021691665882</v>
      </c>
      <c r="F423" s="5">
        <f t="shared" si="46"/>
        <v>0.11087771776841575</v>
      </c>
      <c r="G423" s="8">
        <f t="shared" si="44"/>
        <v>0.11087771776841575</v>
      </c>
      <c r="H423" s="8"/>
      <c r="I423" s="5"/>
      <c r="J423" s="5"/>
      <c r="K423" s="5"/>
      <c r="L423" s="5"/>
      <c r="M423" s="8">
        <f t="shared" si="47"/>
        <v>-0.83687370889527912</v>
      </c>
      <c r="N423" s="5"/>
    </row>
    <row r="424" spans="1:14">
      <c r="B424" s="1" t="s">
        <v>11</v>
      </c>
      <c r="C424" s="1">
        <v>5.4</v>
      </c>
      <c r="D424" t="s">
        <v>436</v>
      </c>
      <c r="E424">
        <f t="shared" si="45"/>
        <v>9.1314738931627488</v>
      </c>
      <c r="F424" s="5">
        <f t="shared" si="46"/>
        <v>2.5222371531575406E-2</v>
      </c>
      <c r="G424" s="8">
        <f t="shared" si="44"/>
        <v>2.5222371531575406E-2</v>
      </c>
      <c r="H424" s="8"/>
      <c r="I424" s="5"/>
      <c r="J424" s="5"/>
      <c r="K424" s="5"/>
      <c r="L424" s="5"/>
      <c r="M424" s="8">
        <f t="shared" si="47"/>
        <v>0.79734922338583292</v>
      </c>
      <c r="N424" s="5"/>
    </row>
    <row r="425" spans="1:14">
      <c r="A425">
        <v>2012</v>
      </c>
      <c r="B425" s="1" t="s">
        <v>0</v>
      </c>
      <c r="C425" s="1">
        <v>5.0999999999999996</v>
      </c>
      <c r="D425" t="s">
        <v>437</v>
      </c>
      <c r="E425">
        <f t="shared" si="45"/>
        <v>30.023966967114958</v>
      </c>
      <c r="F425" s="5">
        <f t="shared" si="46"/>
        <v>8.2930275939718315E-2</v>
      </c>
      <c r="G425" s="8">
        <f t="shared" si="44"/>
        <v>8.2930275939718301E-2</v>
      </c>
      <c r="H425" s="8"/>
      <c r="I425" s="5"/>
      <c r="J425" s="5"/>
      <c r="K425" s="5"/>
      <c r="L425" s="5"/>
      <c r="M425" s="8">
        <f t="shared" si="47"/>
        <v>-2.717562378778096</v>
      </c>
      <c r="N425" s="5"/>
    </row>
    <row r="426" spans="1:14">
      <c r="B426" s="1" t="s">
        <v>1</v>
      </c>
      <c r="C426" s="1">
        <v>4.5</v>
      </c>
      <c r="D426" t="s">
        <v>438</v>
      </c>
      <c r="E426">
        <f t="shared" si="45"/>
        <v>59.178400561522636</v>
      </c>
      <c r="F426" s="5">
        <f t="shared" si="46"/>
        <v>0.16345878256572832</v>
      </c>
      <c r="G426" s="8">
        <f t="shared" si="44"/>
        <v>0.16345878256572832</v>
      </c>
      <c r="H426" s="8"/>
      <c r="I426" s="5"/>
      <c r="J426" s="5"/>
      <c r="K426" s="5"/>
      <c r="L426" s="5"/>
      <c r="M426" s="8">
        <f t="shared" si="47"/>
        <v>2.5231823525502932</v>
      </c>
      <c r="N426" s="5"/>
    </row>
    <row r="427" spans="1:14">
      <c r="B427" s="1" t="s">
        <v>2</v>
      </c>
      <c r="C427" s="1">
        <v>8.6</v>
      </c>
      <c r="D427" t="s">
        <v>439</v>
      </c>
      <c r="E427">
        <f t="shared" si="45"/>
        <v>39.433427982467634</v>
      </c>
      <c r="F427" s="5">
        <f t="shared" si="46"/>
        <v>0.10892048567122743</v>
      </c>
      <c r="G427" s="8">
        <f t="shared" si="44"/>
        <v>0.10892048567122743</v>
      </c>
      <c r="H427" s="8"/>
      <c r="I427" s="5"/>
      <c r="J427" s="5"/>
      <c r="K427" s="5"/>
      <c r="L427" s="5"/>
      <c r="M427" s="8">
        <f t="shared" si="47"/>
        <v>-2.8242151586797246</v>
      </c>
      <c r="N427" s="5"/>
    </row>
    <row r="428" spans="1:14">
      <c r="B428" s="1" t="s">
        <v>3</v>
      </c>
      <c r="C428" s="1">
        <v>6.7</v>
      </c>
      <c r="D428" t="s">
        <v>440</v>
      </c>
      <c r="E428">
        <f t="shared" si="45"/>
        <v>43.475595845884712</v>
      </c>
      <c r="F428" s="5">
        <f t="shared" si="46"/>
        <v>0.12008550249512022</v>
      </c>
      <c r="G428" s="8">
        <f t="shared" si="44"/>
        <v>0.12008550249512025</v>
      </c>
      <c r="H428" s="8"/>
      <c r="I428" s="5"/>
      <c r="J428" s="5"/>
      <c r="K428" s="5"/>
      <c r="L428" s="5"/>
      <c r="M428" s="8">
        <f t="shared" si="47"/>
        <v>-1.087061611862139</v>
      </c>
      <c r="N428" s="5"/>
    </row>
    <row r="429" spans="1:14">
      <c r="B429" s="1" t="s">
        <v>4</v>
      </c>
      <c r="C429" s="1">
        <v>11.6</v>
      </c>
      <c r="D429" t="s">
        <v>441</v>
      </c>
      <c r="E429">
        <f t="shared" si="45"/>
        <v>52.997134827646484</v>
      </c>
      <c r="F429" s="5">
        <f t="shared" si="46"/>
        <v>0.14638528679721322</v>
      </c>
      <c r="G429" s="8">
        <f t="shared" si="44"/>
        <v>0.14638528679721322</v>
      </c>
      <c r="H429" s="8"/>
      <c r="I429" s="5"/>
      <c r="J429" s="5"/>
      <c r="K429" s="5"/>
      <c r="L429" s="5"/>
      <c r="M429" s="8">
        <f t="shared" si="47"/>
        <v>-1.639802285347232</v>
      </c>
      <c r="N429" s="5"/>
    </row>
    <row r="430" spans="1:14">
      <c r="B430" s="1" t="s">
        <v>5</v>
      </c>
      <c r="C430" s="1">
        <v>13.4</v>
      </c>
      <c r="D430" t="s">
        <v>442</v>
      </c>
      <c r="E430">
        <f t="shared" si="45"/>
        <v>27.630492800157498</v>
      </c>
      <c r="F430" s="5">
        <f t="shared" si="46"/>
        <v>7.631917510358377E-2</v>
      </c>
      <c r="G430" s="8">
        <f t="shared" si="44"/>
        <v>7.631917510358377E-2</v>
      </c>
      <c r="H430" s="8"/>
      <c r="I430" s="5"/>
      <c r="J430" s="5"/>
      <c r="K430" s="5"/>
      <c r="L430" s="5"/>
      <c r="M430" s="8">
        <f t="shared" si="47"/>
        <v>-2.2184475823965308</v>
      </c>
      <c r="N430" s="5"/>
    </row>
    <row r="431" spans="1:14">
      <c r="B431" s="1" t="s">
        <v>6</v>
      </c>
      <c r="C431" s="1">
        <v>15.5</v>
      </c>
      <c r="D431" t="s">
        <v>443</v>
      </c>
      <c r="E431">
        <f t="shared" si="45"/>
        <v>92.589116055013477</v>
      </c>
      <c r="F431" s="5">
        <f t="shared" si="46"/>
        <v>0.25574371807253232</v>
      </c>
      <c r="G431" s="8">
        <f t="shared" si="44"/>
        <v>0.25574371807253232</v>
      </c>
      <c r="H431" s="8"/>
      <c r="I431" s="5"/>
      <c r="J431" s="5"/>
      <c r="K431" s="5"/>
      <c r="L431" s="5"/>
      <c r="M431" s="8">
        <f t="shared" si="47"/>
        <v>-1.6286653837726477</v>
      </c>
      <c r="N431" s="5"/>
    </row>
    <row r="432" spans="1:14">
      <c r="B432" s="1" t="s">
        <v>7</v>
      </c>
      <c r="C432" s="1">
        <v>16.2</v>
      </c>
      <c r="D432" t="s">
        <v>444</v>
      </c>
      <c r="E432">
        <f t="shared" si="45"/>
        <v>111.93657236055236</v>
      </c>
      <c r="F432" s="5">
        <f t="shared" si="46"/>
        <v>0.30918402101142672</v>
      </c>
      <c r="G432" s="8">
        <f t="shared" si="44"/>
        <v>0.30918402101142672</v>
      </c>
      <c r="H432" s="8"/>
      <c r="I432" s="5"/>
      <c r="J432" s="5"/>
      <c r="K432" s="5"/>
      <c r="L432" s="5"/>
      <c r="M432" s="8">
        <f t="shared" si="47"/>
        <v>2.0285188848943565</v>
      </c>
      <c r="N432" s="5"/>
    </row>
    <row r="433" spans="1:14">
      <c r="B433" s="1" t="s">
        <v>8</v>
      </c>
      <c r="C433" s="1">
        <v>12.7</v>
      </c>
      <c r="D433" t="s">
        <v>445</v>
      </c>
      <c r="E433">
        <f t="shared" si="45"/>
        <v>58.05132941855571</v>
      </c>
      <c r="F433" s="5">
        <f t="shared" si="46"/>
        <v>0.16034565894044869</v>
      </c>
      <c r="G433" s="8">
        <f t="shared" si="44"/>
        <v>0.16034565894044872</v>
      </c>
      <c r="H433" s="8"/>
      <c r="I433" s="5"/>
      <c r="J433" s="5"/>
      <c r="K433" s="5"/>
      <c r="L433" s="5"/>
      <c r="M433" s="8">
        <f t="shared" si="47"/>
        <v>-2.1154117162885395</v>
      </c>
      <c r="N433" s="5"/>
    </row>
    <row r="434" spans="1:14">
      <c r="B434" s="1" t="s">
        <v>9</v>
      </c>
      <c r="C434" s="1">
        <v>8.8000000000000007</v>
      </c>
      <c r="D434" t="s">
        <v>446</v>
      </c>
      <c r="E434">
        <f t="shared" si="45"/>
        <v>12.371416218447067</v>
      </c>
      <c r="F434" s="5">
        <f t="shared" si="46"/>
        <v>3.4171532425567017E-2</v>
      </c>
      <c r="G434" s="8">
        <f t="shared" si="44"/>
        <v>3.4171532425567017E-2</v>
      </c>
      <c r="H434" s="8"/>
      <c r="I434" s="5"/>
      <c r="J434" s="5"/>
      <c r="K434" s="5"/>
      <c r="L434" s="5"/>
      <c r="M434" s="8">
        <f t="shared" si="47"/>
        <v>-3.0560710233095114</v>
      </c>
      <c r="N434" s="5"/>
    </row>
    <row r="435" spans="1:14">
      <c r="B435" s="1" t="s">
        <v>10</v>
      </c>
      <c r="C435" s="1">
        <v>6.1</v>
      </c>
      <c r="D435" t="s">
        <v>447</v>
      </c>
      <c r="E435">
        <f t="shared" si="45"/>
        <v>46.441831328398422</v>
      </c>
      <c r="F435" s="5">
        <f t="shared" si="46"/>
        <v>0.12827864790247021</v>
      </c>
      <c r="G435" s="8">
        <f t="shared" si="44"/>
        <v>0.12827864790247021</v>
      </c>
      <c r="H435" s="8"/>
      <c r="I435" s="5"/>
      <c r="J435" s="5"/>
      <c r="K435" s="5"/>
      <c r="L435" s="5"/>
      <c r="M435" s="8">
        <f t="shared" si="47"/>
        <v>-3.1161835970487117</v>
      </c>
      <c r="N435" s="5"/>
    </row>
    <row r="436" spans="1:14">
      <c r="B436" s="1" t="s">
        <v>11</v>
      </c>
      <c r="C436" s="1">
        <v>4.2</v>
      </c>
      <c r="D436" t="s">
        <v>448</v>
      </c>
      <c r="E436">
        <f t="shared" si="45"/>
        <v>27.816714291026749</v>
      </c>
      <c r="F436" s="5">
        <f t="shared" si="46"/>
        <v>7.6833544162163134E-2</v>
      </c>
      <c r="G436" s="8">
        <f t="shared" si="44"/>
        <v>7.6833544162163134E-2</v>
      </c>
      <c r="H436" s="8"/>
      <c r="I436" s="5"/>
      <c r="J436" s="5"/>
      <c r="K436" s="5"/>
      <c r="L436" s="5"/>
      <c r="M436" s="8">
        <f t="shared" si="47"/>
        <v>2.6195660627728232</v>
      </c>
      <c r="N436" s="5"/>
    </row>
    <row r="437" spans="1:14">
      <c r="A437">
        <v>2013</v>
      </c>
      <c r="B437" s="1" t="s">
        <v>0</v>
      </c>
      <c r="C437" s="1">
        <v>3.4</v>
      </c>
      <c r="D437" t="s">
        <v>449</v>
      </c>
      <c r="E437">
        <f t="shared" si="45"/>
        <v>35.716289097841333</v>
      </c>
      <c r="F437" s="5">
        <f t="shared" si="46"/>
        <v>9.8653243046495184E-2</v>
      </c>
      <c r="G437" s="8">
        <f t="shared" si="44"/>
        <v>9.8653243046495184E-2</v>
      </c>
      <c r="H437" s="8"/>
      <c r="I437" s="5"/>
      <c r="J437" s="5"/>
      <c r="K437" s="5"/>
      <c r="L437" s="5"/>
      <c r="M437" s="8">
        <f t="shared" si="47"/>
        <v>-2.0087423263151671</v>
      </c>
      <c r="N437" s="5"/>
    </row>
    <row r="438" spans="1:14">
      <c r="B438" s="1" t="s">
        <v>1</v>
      </c>
      <c r="C438" s="1">
        <v>2.7</v>
      </c>
      <c r="D438" t="s">
        <v>450</v>
      </c>
      <c r="E438">
        <f t="shared" si="45"/>
        <v>27.828933160791532</v>
      </c>
      <c r="F438" s="5">
        <f t="shared" si="46"/>
        <v>7.6867294340558112E-2</v>
      </c>
      <c r="G438" s="8">
        <f t="shared" si="44"/>
        <v>7.6867294340558112E-2</v>
      </c>
      <c r="H438" s="8"/>
      <c r="I438" s="5"/>
      <c r="J438" s="5"/>
      <c r="K438" s="5"/>
      <c r="L438" s="5"/>
      <c r="M438" s="8">
        <f t="shared" si="47"/>
        <v>-0.55032147315588564</v>
      </c>
      <c r="N438" s="5"/>
    </row>
    <row r="439" spans="1:14">
      <c r="B439" s="1" t="s">
        <v>2</v>
      </c>
      <c r="C439" s="1">
        <v>1.7</v>
      </c>
      <c r="D439" t="s">
        <v>451</v>
      </c>
      <c r="E439">
        <f t="shared" si="45"/>
        <v>45.233261590471493</v>
      </c>
      <c r="F439" s="5">
        <f t="shared" si="46"/>
        <v>0.12494041408518512</v>
      </c>
      <c r="G439" s="8">
        <f t="shared" si="44"/>
        <v>0.12494041408518515</v>
      </c>
      <c r="H439" s="8"/>
      <c r="I439" s="5"/>
      <c r="J439" s="5"/>
      <c r="K439" s="5"/>
      <c r="L439" s="5"/>
      <c r="M439" s="8">
        <f t="shared" si="47"/>
        <v>2.5649790262888477</v>
      </c>
      <c r="N439" s="5"/>
    </row>
    <row r="440" spans="1:14">
      <c r="B440" s="1" t="s">
        <v>3</v>
      </c>
      <c r="C440" s="1">
        <v>7.4</v>
      </c>
      <c r="D440" t="s">
        <v>452</v>
      </c>
      <c r="E440">
        <f t="shared" si="45"/>
        <v>38.732184143170414</v>
      </c>
      <c r="F440" s="5">
        <f t="shared" si="46"/>
        <v>0.10698355491328855</v>
      </c>
      <c r="G440" s="8">
        <f t="shared" si="44"/>
        <v>0.10698355491328855</v>
      </c>
      <c r="H440" s="8"/>
      <c r="I440" s="5"/>
      <c r="J440" s="5"/>
      <c r="K440" s="5"/>
      <c r="L440" s="5"/>
      <c r="M440" s="8">
        <f t="shared" si="47"/>
        <v>-2.8178183828502177</v>
      </c>
      <c r="N440" s="5"/>
    </row>
    <row r="441" spans="1:14">
      <c r="B441" s="1" t="s">
        <v>4</v>
      </c>
      <c r="C441" s="1">
        <v>10.6</v>
      </c>
      <c r="D441" t="s">
        <v>453</v>
      </c>
      <c r="E441">
        <f t="shared" si="45"/>
        <v>8.1780813748097998</v>
      </c>
      <c r="F441" s="5">
        <f t="shared" si="46"/>
        <v>2.258897186415396E-2</v>
      </c>
      <c r="G441" s="8">
        <f t="shared" si="44"/>
        <v>2.258897186415396E-2</v>
      </c>
      <c r="H441" s="8"/>
      <c r="I441" s="5"/>
      <c r="J441" s="5"/>
      <c r="K441" s="5"/>
      <c r="L441" s="5"/>
      <c r="M441" s="8">
        <f t="shared" si="47"/>
        <v>-0.96046524249290122</v>
      </c>
      <c r="N441" s="5"/>
    </row>
    <row r="442" spans="1:14">
      <c r="B442" s="1" t="s">
        <v>5</v>
      </c>
      <c r="C442" s="1">
        <v>14.1</v>
      </c>
      <c r="D442" t="s">
        <v>454</v>
      </c>
      <c r="E442">
        <f t="shared" si="45"/>
        <v>14.255265676108069</v>
      </c>
      <c r="F442" s="5">
        <f t="shared" si="46"/>
        <v>3.9374980574968167E-2</v>
      </c>
      <c r="G442" s="8">
        <f t="shared" si="44"/>
        <v>3.937498057496816E-2</v>
      </c>
      <c r="H442" s="8"/>
      <c r="I442" s="5"/>
      <c r="J442" s="5"/>
      <c r="K442" s="5"/>
      <c r="L442" s="5"/>
      <c r="M442" s="8">
        <f t="shared" si="47"/>
        <v>1.2375923418599009</v>
      </c>
      <c r="N442" s="5"/>
    </row>
    <row r="443" spans="1:14">
      <c r="B443" s="1" t="s">
        <v>6</v>
      </c>
      <c r="C443" s="1">
        <v>18.399999999999999</v>
      </c>
      <c r="D443" t="s">
        <v>455</v>
      </c>
      <c r="E443">
        <f t="shared" si="45"/>
        <v>22.265468160060575</v>
      </c>
      <c r="F443" s="5">
        <f t="shared" si="46"/>
        <v>6.1500248133874981E-2</v>
      </c>
      <c r="G443" s="8">
        <f t="shared" si="44"/>
        <v>6.1500248133874981E-2</v>
      </c>
      <c r="H443" s="8"/>
      <c r="I443" s="5"/>
      <c r="J443" s="5"/>
      <c r="K443" s="5"/>
      <c r="L443" s="5"/>
      <c r="M443" s="8">
        <f t="shared" si="47"/>
        <v>2.9753082294926685</v>
      </c>
      <c r="N443" s="5"/>
    </row>
    <row r="444" spans="1:14">
      <c r="B444" s="1" t="s">
        <v>7</v>
      </c>
      <c r="C444" s="1">
        <v>16.8</v>
      </c>
      <c r="D444" t="s">
        <v>456</v>
      </c>
      <c r="E444">
        <f t="shared" si="45"/>
        <v>22.697467711893658</v>
      </c>
      <c r="F444" s="5">
        <f t="shared" si="46"/>
        <v>6.2693489589229365E-2</v>
      </c>
      <c r="G444" s="8">
        <f t="shared" si="44"/>
        <v>6.2693489589229351E-2</v>
      </c>
      <c r="H444" s="8"/>
      <c r="I444" s="5"/>
      <c r="J444" s="5"/>
      <c r="K444" s="5"/>
      <c r="L444" s="5"/>
      <c r="M444" s="8">
        <f t="shared" si="47"/>
        <v>-3.0015171720397866</v>
      </c>
      <c r="N444" s="5"/>
    </row>
    <row r="445" spans="1:14">
      <c r="B445" s="1" t="s">
        <v>8</v>
      </c>
      <c r="C445" s="1">
        <v>13.3</v>
      </c>
      <c r="D445" t="s">
        <v>457</v>
      </c>
      <c r="E445">
        <f t="shared" si="45"/>
        <v>46.318944441935706</v>
      </c>
      <c r="F445" s="5">
        <f t="shared" si="46"/>
        <v>0.12793921762615501</v>
      </c>
      <c r="G445" s="8">
        <f t="shared" si="44"/>
        <v>0.12793921762615501</v>
      </c>
      <c r="H445" s="8"/>
      <c r="I445" s="5"/>
      <c r="J445" s="5"/>
      <c r="K445" s="5"/>
      <c r="L445" s="5"/>
      <c r="M445" s="8">
        <f t="shared" si="47"/>
        <v>2.6034513699530843</v>
      </c>
      <c r="N445" s="5"/>
    </row>
    <row r="446" spans="1:14">
      <c r="B446" s="1" t="s">
        <v>9</v>
      </c>
      <c r="C446" s="1">
        <v>11.7</v>
      </c>
      <c r="D446" t="s">
        <v>458</v>
      </c>
      <c r="E446">
        <f t="shared" si="45"/>
        <v>82.231287366269257</v>
      </c>
      <c r="F446" s="5">
        <f t="shared" si="46"/>
        <v>0.22713398797808074</v>
      </c>
      <c r="G446" s="8">
        <f t="shared" si="44"/>
        <v>0.22713398797808076</v>
      </c>
      <c r="H446" s="8"/>
      <c r="I446" s="5"/>
      <c r="J446" s="5"/>
      <c r="K446" s="5"/>
      <c r="L446" s="5"/>
      <c r="M446" s="8">
        <f t="shared" si="47"/>
        <v>2.8063613283966644</v>
      </c>
      <c r="N446" s="5"/>
    </row>
    <row r="447" spans="1:14">
      <c r="B447" s="1" t="s">
        <v>10</v>
      </c>
      <c r="C447" s="1">
        <v>6.2</v>
      </c>
      <c r="D447" t="s">
        <v>459</v>
      </c>
      <c r="E447">
        <f t="shared" si="45"/>
        <v>46.723646076867013</v>
      </c>
      <c r="F447" s="5">
        <f t="shared" si="46"/>
        <v>0.12905705852622223</v>
      </c>
      <c r="G447" s="8">
        <f t="shared" si="44"/>
        <v>0.12905705852622223</v>
      </c>
      <c r="H447" s="8"/>
      <c r="I447" s="5"/>
      <c r="J447" s="5"/>
      <c r="K447" s="5"/>
      <c r="L447" s="5"/>
      <c r="M447" s="8">
        <f t="shared" si="47"/>
        <v>2.9247061885525594</v>
      </c>
      <c r="N447" s="5"/>
    </row>
    <row r="448" spans="1:14">
      <c r="B448" s="1" t="s">
        <v>11</v>
      </c>
      <c r="C448" s="1">
        <v>6.3</v>
      </c>
      <c r="D448" t="s">
        <v>460</v>
      </c>
      <c r="E448">
        <f t="shared" si="45"/>
        <v>27.00041566225465</v>
      </c>
      <c r="F448" s="5">
        <f t="shared" si="46"/>
        <v>7.457881644388957E-2</v>
      </c>
      <c r="G448" s="8">
        <f t="shared" si="44"/>
        <v>7.4578816443889556E-2</v>
      </c>
      <c r="H448" s="8"/>
      <c r="I448" s="5"/>
      <c r="J448" s="5"/>
      <c r="K448" s="5"/>
      <c r="L448" s="5"/>
      <c r="M448" s="8">
        <f t="shared" si="47"/>
        <v>2.2232222349261304</v>
      </c>
      <c r="N448" s="5"/>
    </row>
    <row r="449" spans="1:14">
      <c r="A449">
        <v>2014</v>
      </c>
      <c r="B449" s="1" t="s">
        <v>0</v>
      </c>
      <c r="C449" s="1">
        <v>5</v>
      </c>
      <c r="D449" t="s">
        <v>461</v>
      </c>
      <c r="E449">
        <f t="shared" si="45"/>
        <v>26.425074289953777</v>
      </c>
      <c r="F449" s="5">
        <f t="shared" si="46"/>
        <v>7.2989645405408629E-2</v>
      </c>
      <c r="G449" s="8">
        <f t="shared" si="44"/>
        <v>7.2989645405408643E-2</v>
      </c>
      <c r="H449" s="8"/>
      <c r="I449" s="5"/>
      <c r="J449" s="5"/>
      <c r="K449" s="5"/>
      <c r="L449" s="5"/>
      <c r="M449" s="8">
        <f t="shared" si="47"/>
        <v>1.1646556307306966</v>
      </c>
      <c r="N449" s="5"/>
    </row>
    <row r="450" spans="1:14">
      <c r="B450" s="1" t="s">
        <v>1</v>
      </c>
      <c r="C450" s="1">
        <v>5.6</v>
      </c>
      <c r="D450" t="s">
        <v>462</v>
      </c>
      <c r="E450">
        <f t="shared" si="45"/>
        <v>4.7511176469226184</v>
      </c>
      <c r="F450" s="5">
        <f t="shared" si="46"/>
        <v>1.3123232446695533E-2</v>
      </c>
      <c r="G450" s="8">
        <f t="shared" si="44"/>
        <v>1.3123232446695533E-2</v>
      </c>
      <c r="H450" s="8"/>
      <c r="I450" s="5"/>
      <c r="J450" s="5"/>
      <c r="K450" s="5"/>
      <c r="L450" s="5"/>
      <c r="M450" s="8">
        <f t="shared" si="47"/>
        <v>-1.1529991389686751</v>
      </c>
      <c r="N450" s="5"/>
    </row>
    <row r="451" spans="1:14">
      <c r="B451" s="1" t="s">
        <v>2</v>
      </c>
      <c r="C451" s="1">
        <v>7.4</v>
      </c>
      <c r="D451" t="s">
        <v>463</v>
      </c>
      <c r="E451">
        <f t="shared" si="45"/>
        <v>33.959190089929351</v>
      </c>
      <c r="F451" s="5">
        <f t="shared" si="46"/>
        <v>9.3799896860125187E-2</v>
      </c>
      <c r="G451" s="8">
        <f t="shared" si="44"/>
        <v>9.3799896860125187E-2</v>
      </c>
      <c r="H451" s="8"/>
      <c r="I451" s="5"/>
      <c r="J451" s="5"/>
      <c r="K451" s="5"/>
      <c r="L451" s="5"/>
      <c r="M451" s="8">
        <f t="shared" si="47"/>
        <v>2.9135504663740903</v>
      </c>
      <c r="N451" s="5"/>
    </row>
    <row r="452" spans="1:14">
      <c r="B452" s="1" t="s">
        <v>3</v>
      </c>
      <c r="C452" s="1">
        <v>10.1</v>
      </c>
      <c r="D452" t="s">
        <v>464</v>
      </c>
      <c r="E452">
        <f t="shared" si="45"/>
        <v>17.620909165834608</v>
      </c>
      <c r="F452" s="5">
        <f t="shared" si="46"/>
        <v>4.8671345163413447E-2</v>
      </c>
      <c r="G452" s="8">
        <f t="shared" si="44"/>
        <v>4.8671345163413454E-2</v>
      </c>
      <c r="H452" s="8"/>
      <c r="I452" s="5"/>
      <c r="J452" s="5"/>
      <c r="K452" s="5"/>
      <c r="L452" s="5"/>
      <c r="M452" s="8">
        <f t="shared" si="47"/>
        <v>1.7289207549045036</v>
      </c>
      <c r="N452" s="5"/>
    </row>
    <row r="453" spans="1:14">
      <c r="B453" s="1" t="s">
        <v>4</v>
      </c>
      <c r="C453" s="1">
        <v>12.2</v>
      </c>
      <c r="D453" t="s">
        <v>465</v>
      </c>
      <c r="E453">
        <f t="shared" si="45"/>
        <v>6.6733172392659181</v>
      </c>
      <c r="F453" s="5">
        <f t="shared" si="46"/>
        <v>1.8432608878492272E-2</v>
      </c>
      <c r="G453" s="8">
        <f t="shared" si="44"/>
        <v>1.8432608878492272E-2</v>
      </c>
      <c r="H453" s="8"/>
      <c r="I453" s="5"/>
      <c r="J453" s="5"/>
      <c r="K453" s="5"/>
      <c r="L453" s="5"/>
      <c r="M453" s="8">
        <f t="shared" si="47"/>
        <v>2.7213001923148834</v>
      </c>
      <c r="N453" s="5"/>
    </row>
    <row r="454" spans="1:14">
      <c r="B454" s="1" t="s">
        <v>5</v>
      </c>
      <c r="C454" s="1">
        <v>15.3</v>
      </c>
      <c r="D454" t="s">
        <v>466</v>
      </c>
      <c r="E454">
        <f t="shared" si="45"/>
        <v>41.510441378908823</v>
      </c>
      <c r="F454" s="5">
        <f t="shared" si="46"/>
        <v>0.11465747886356677</v>
      </c>
      <c r="G454" s="8">
        <f t="shared" ref="G454:G517" si="48">SQRT(2)*IMABS(D454)/$O$1</f>
        <v>0.11465747886356677</v>
      </c>
      <c r="H454" s="8"/>
      <c r="I454" s="5"/>
      <c r="J454" s="5"/>
      <c r="K454" s="5"/>
      <c r="L454" s="5"/>
      <c r="M454" s="8">
        <f t="shared" si="47"/>
        <v>-2.160826146016491</v>
      </c>
      <c r="N454" s="5"/>
    </row>
    <row r="455" spans="1:14">
      <c r="B455" s="1" t="s">
        <v>6</v>
      </c>
      <c r="C455" s="1">
        <v>17.899999999999999</v>
      </c>
      <c r="D455" t="s">
        <v>467</v>
      </c>
      <c r="E455">
        <f t="shared" ref="E455:E517" si="49">SQRT((IMREAL(D455))^2+(IMAGINARY(D455))^2)</f>
        <v>53.067988154119867</v>
      </c>
      <c r="F455" s="5">
        <f t="shared" ref="F455:F517" si="50">(E455*SQRT(2))/$O$1</f>
        <v>0.14658099331134974</v>
      </c>
      <c r="G455" s="8">
        <f t="shared" si="48"/>
        <v>0.14658099331134972</v>
      </c>
      <c r="H455" s="8"/>
      <c r="I455" s="5"/>
      <c r="J455" s="5"/>
      <c r="K455" s="5"/>
      <c r="L455" s="5"/>
      <c r="M455" s="8">
        <f t="shared" ref="M455:M517" si="51">ATAN2(IMAGINARY(D455),IMREAL(D455))</f>
        <v>-2.3966896977758845</v>
      </c>
      <c r="N455" s="5"/>
    </row>
    <row r="456" spans="1:14">
      <c r="B456" s="1" t="s">
        <v>7</v>
      </c>
      <c r="C456" s="1">
        <v>14.9</v>
      </c>
      <c r="D456" t="s">
        <v>468</v>
      </c>
      <c r="E456">
        <f t="shared" si="49"/>
        <v>40.570279140516526</v>
      </c>
      <c r="F456" s="5">
        <f t="shared" si="50"/>
        <v>0.11206062302691552</v>
      </c>
      <c r="G456" s="8">
        <f t="shared" si="48"/>
        <v>0.11206062302691554</v>
      </c>
      <c r="H456" s="8"/>
      <c r="I456" s="5"/>
      <c r="J456" s="5"/>
      <c r="K456" s="5"/>
      <c r="L456" s="5"/>
      <c r="M456" s="8">
        <f t="shared" si="51"/>
        <v>3.0733015330744848</v>
      </c>
      <c r="N456" s="5"/>
    </row>
    <row r="457" spans="1:14">
      <c r="B457" s="1" t="s">
        <v>8</v>
      </c>
      <c r="C457" s="1">
        <v>14.4</v>
      </c>
      <c r="D457" t="s">
        <v>469</v>
      </c>
      <c r="E457">
        <f t="shared" si="49"/>
        <v>61.721094127224987</v>
      </c>
      <c r="F457" s="5">
        <f t="shared" si="50"/>
        <v>0.17048204765474212</v>
      </c>
      <c r="G457" s="8">
        <f t="shared" si="48"/>
        <v>0.17048204765474212</v>
      </c>
      <c r="H457" s="8"/>
      <c r="I457" s="5"/>
      <c r="J457" s="5"/>
      <c r="K457" s="5"/>
      <c r="L457" s="5"/>
      <c r="M457" s="8">
        <f t="shared" si="51"/>
        <v>-1.2660786257243615</v>
      </c>
      <c r="N457" s="5"/>
    </row>
    <row r="458" spans="1:14">
      <c r="B458" s="1" t="s">
        <v>9</v>
      </c>
      <c r="C458" s="1">
        <v>11.4</v>
      </c>
      <c r="D458" t="s">
        <v>470</v>
      </c>
      <c r="E458">
        <f t="shared" si="49"/>
        <v>26.484176822487676</v>
      </c>
      <c r="F458" s="5">
        <f t="shared" si="50"/>
        <v>7.3152894630174325E-2</v>
      </c>
      <c r="G458" s="8">
        <f t="shared" si="48"/>
        <v>7.3152894630174325E-2</v>
      </c>
      <c r="H458" s="8"/>
      <c r="I458" s="5"/>
      <c r="J458" s="5"/>
      <c r="K458" s="5"/>
      <c r="L458" s="5"/>
      <c r="M458" s="8">
        <f t="shared" si="51"/>
        <v>-2.0793171974193783</v>
      </c>
      <c r="N458" s="5"/>
    </row>
    <row r="459" spans="1:14">
      <c r="B459" s="1" t="s">
        <v>10</v>
      </c>
      <c r="C459" s="1">
        <v>7.8</v>
      </c>
      <c r="D459" t="s">
        <v>471</v>
      </c>
      <c r="E459">
        <f t="shared" si="49"/>
        <v>19.902087180204482</v>
      </c>
      <c r="F459" s="5">
        <f t="shared" si="50"/>
        <v>5.4972268769095486E-2</v>
      </c>
      <c r="G459" s="8">
        <f t="shared" si="48"/>
        <v>5.4972268769095479E-2</v>
      </c>
      <c r="H459" s="8"/>
      <c r="I459" s="5"/>
      <c r="J459" s="5"/>
      <c r="K459" s="5"/>
      <c r="L459" s="5"/>
      <c r="M459" s="8">
        <f t="shared" si="51"/>
        <v>-2.1529263216120618</v>
      </c>
      <c r="N459" s="5"/>
    </row>
    <row r="460" spans="1:14">
      <c r="B460" s="1" t="s">
        <v>11</v>
      </c>
      <c r="C460" s="1">
        <v>5.2</v>
      </c>
      <c r="D460" t="s">
        <v>472</v>
      </c>
      <c r="E460">
        <f t="shared" si="49"/>
        <v>43.846448747013497</v>
      </c>
      <c r="F460" s="5">
        <f t="shared" si="50"/>
        <v>0.12110984859360018</v>
      </c>
      <c r="G460" s="8">
        <f t="shared" si="48"/>
        <v>0.12110984859360018</v>
      </c>
      <c r="H460" s="8"/>
      <c r="I460" s="5"/>
      <c r="J460" s="5"/>
      <c r="K460" s="5"/>
      <c r="L460" s="5"/>
      <c r="M460" s="8">
        <f t="shared" si="51"/>
        <v>-2.8521990563858015</v>
      </c>
      <c r="N460" s="5"/>
    </row>
    <row r="461" spans="1:14">
      <c r="A461">
        <v>2015</v>
      </c>
      <c r="B461" s="1" t="s">
        <v>0</v>
      </c>
      <c r="C461" s="1">
        <v>4.0999999999999996</v>
      </c>
      <c r="D461" t="s">
        <v>473</v>
      </c>
      <c r="E461">
        <f t="shared" si="49"/>
        <v>50.564060474885814</v>
      </c>
      <c r="F461" s="5">
        <f t="shared" si="50"/>
        <v>0.13966480486765018</v>
      </c>
      <c r="G461" s="8">
        <f t="shared" si="48"/>
        <v>0.13966480486765018</v>
      </c>
      <c r="H461" s="8"/>
      <c r="I461" s="5"/>
      <c r="J461" s="5"/>
      <c r="K461" s="5"/>
      <c r="L461" s="5"/>
      <c r="M461" s="8">
        <f t="shared" si="51"/>
        <v>-3.0029676714540789</v>
      </c>
      <c r="N461" s="5"/>
    </row>
    <row r="462" spans="1:14">
      <c r="B462" s="1" t="s">
        <v>1</v>
      </c>
      <c r="C462" s="1">
        <v>3.8</v>
      </c>
      <c r="D462" t="s">
        <v>474</v>
      </c>
      <c r="E462">
        <f t="shared" si="49"/>
        <v>45.419306600175531</v>
      </c>
      <c r="F462" s="5">
        <f t="shared" si="50"/>
        <v>0.12545429567880872</v>
      </c>
      <c r="G462" s="8">
        <f t="shared" si="48"/>
        <v>0.12545429567880875</v>
      </c>
      <c r="H462" s="8"/>
      <c r="I462" s="5"/>
      <c r="J462" s="5"/>
      <c r="K462" s="5"/>
      <c r="L462" s="5"/>
      <c r="M462" s="8">
        <f t="shared" si="51"/>
        <v>1.8690567030354799</v>
      </c>
      <c r="N462" s="5"/>
    </row>
    <row r="463" spans="1:14">
      <c r="B463" s="1" t="s">
        <v>2</v>
      </c>
      <c r="C463" s="1">
        <v>5.9</v>
      </c>
      <c r="D463" t="s">
        <v>475</v>
      </c>
      <c r="E463">
        <f t="shared" si="49"/>
        <v>31.566065559469976</v>
      </c>
      <c r="F463" s="5">
        <f t="shared" si="50"/>
        <v>8.7189761767501373E-2</v>
      </c>
      <c r="G463" s="8">
        <f t="shared" si="48"/>
        <v>8.7189761767501386E-2</v>
      </c>
      <c r="H463" s="8"/>
      <c r="I463" s="5"/>
      <c r="J463" s="5"/>
      <c r="K463" s="5"/>
      <c r="L463" s="5"/>
      <c r="M463" s="8">
        <f t="shared" si="51"/>
        <v>-1.4925179719257038</v>
      </c>
      <c r="N463" s="5"/>
    </row>
    <row r="464" spans="1:14">
      <c r="B464" s="1" t="s">
        <v>3</v>
      </c>
      <c r="C464" s="1">
        <v>9.1</v>
      </c>
      <c r="D464" t="s">
        <v>476</v>
      </c>
      <c r="E464">
        <f t="shared" si="49"/>
        <v>36.468857094478913</v>
      </c>
      <c r="F464" s="5">
        <f t="shared" si="50"/>
        <v>0.10073193810011397</v>
      </c>
      <c r="G464" s="8">
        <f t="shared" si="48"/>
        <v>0.10073193810011397</v>
      </c>
      <c r="H464" s="8"/>
      <c r="I464" s="5"/>
      <c r="J464" s="5"/>
      <c r="K464" s="5"/>
      <c r="L464" s="5"/>
      <c r="M464" s="8">
        <f t="shared" si="51"/>
        <v>-1.9000381144888552</v>
      </c>
      <c r="N464" s="5"/>
    </row>
    <row r="465" spans="1:14">
      <c r="B465" s="1" t="s">
        <v>4</v>
      </c>
      <c r="C465" s="1">
        <v>10.6</v>
      </c>
      <c r="D465" t="s">
        <v>477</v>
      </c>
      <c r="E465">
        <f t="shared" si="49"/>
        <v>99.042131005516453</v>
      </c>
      <c r="F465" s="5">
        <f t="shared" si="50"/>
        <v>0.27356782209830899</v>
      </c>
      <c r="G465" s="8">
        <f t="shared" si="48"/>
        <v>0.27356782209830899</v>
      </c>
      <c r="H465" s="8"/>
      <c r="I465" s="5"/>
      <c r="J465" s="5"/>
      <c r="K465" s="5"/>
      <c r="L465" s="5"/>
      <c r="M465" s="8">
        <f t="shared" si="51"/>
        <v>-2.799793752923128</v>
      </c>
      <c r="N465" s="5"/>
    </row>
    <row r="466" spans="1:14">
      <c r="B466" s="1" t="s">
        <v>5</v>
      </c>
      <c r="C466" s="1">
        <v>13.9</v>
      </c>
      <c r="D466" t="s">
        <v>478</v>
      </c>
      <c r="E466">
        <f t="shared" si="49"/>
        <v>34.708975631599252</v>
      </c>
      <c r="F466" s="5">
        <f t="shared" si="50"/>
        <v>9.5870906395087746E-2</v>
      </c>
      <c r="G466" s="8">
        <f t="shared" si="48"/>
        <v>9.5870906395087732E-2</v>
      </c>
      <c r="H466" s="8"/>
      <c r="I466" s="5"/>
      <c r="J466" s="5"/>
      <c r="K466" s="5"/>
      <c r="L466" s="5"/>
      <c r="M466" s="8">
        <f t="shared" si="51"/>
        <v>-1.8513088292811271</v>
      </c>
      <c r="N466" s="5"/>
    </row>
    <row r="467" spans="1:14">
      <c r="B467" s="1" t="s">
        <v>6</v>
      </c>
      <c r="C467" s="1">
        <v>15.7</v>
      </c>
      <c r="D467" t="s">
        <v>479</v>
      </c>
      <c r="E467">
        <f t="shared" si="49"/>
        <v>93.118122526739469</v>
      </c>
      <c r="F467" s="5">
        <f t="shared" si="50"/>
        <v>0.25720490582038003</v>
      </c>
      <c r="G467" s="8">
        <f t="shared" si="48"/>
        <v>0.25720490582038008</v>
      </c>
      <c r="H467" s="8"/>
      <c r="I467" s="5"/>
      <c r="J467" s="5"/>
      <c r="K467" s="5"/>
      <c r="L467" s="5"/>
      <c r="M467" s="8">
        <f t="shared" si="51"/>
        <v>2.8078529068726237</v>
      </c>
      <c r="N467" s="5"/>
    </row>
    <row r="468" spans="1:14">
      <c r="B468" s="1" t="s">
        <v>7</v>
      </c>
      <c r="C468" s="1">
        <v>15.8</v>
      </c>
      <c r="D468" t="s">
        <v>480</v>
      </c>
      <c r="E468">
        <f t="shared" si="49"/>
        <v>90.40418970363757</v>
      </c>
      <c r="F468" s="5">
        <f t="shared" si="50"/>
        <v>0.24970865463717651</v>
      </c>
      <c r="G468" s="8">
        <f t="shared" si="48"/>
        <v>0.24970865463717656</v>
      </c>
      <c r="H468" s="8"/>
      <c r="I468" s="5"/>
      <c r="J468" s="5"/>
      <c r="K468" s="5"/>
      <c r="L468" s="5"/>
      <c r="M468" s="8">
        <f t="shared" si="51"/>
        <v>-2.6770158828899953</v>
      </c>
      <c r="N468" s="5"/>
    </row>
    <row r="469" spans="1:14">
      <c r="B469" s="1" t="s">
        <v>8</v>
      </c>
      <c r="C469" s="1">
        <v>12.2</v>
      </c>
      <c r="D469" t="s">
        <v>481</v>
      </c>
      <c r="E469">
        <f t="shared" si="49"/>
        <v>115.0589505841393</v>
      </c>
      <c r="F469" s="5">
        <f t="shared" si="50"/>
        <v>0.31780845388379991</v>
      </c>
      <c r="G469" s="8">
        <f t="shared" si="48"/>
        <v>0.31780845388379991</v>
      </c>
      <c r="H469" s="8"/>
      <c r="I469" s="5"/>
      <c r="J469" s="5"/>
      <c r="K469" s="5"/>
      <c r="L469" s="5"/>
      <c r="M469" s="8">
        <f t="shared" si="51"/>
        <v>-2.7160858677869317</v>
      </c>
      <c r="N469" s="5"/>
    </row>
    <row r="470" spans="1:14">
      <c r="B470" s="1" t="s">
        <v>9</v>
      </c>
      <c r="C470" s="1">
        <v>10.199999999999999</v>
      </c>
      <c r="D470" t="s">
        <v>482</v>
      </c>
      <c r="E470">
        <f t="shared" si="49"/>
        <v>127.81827421637273</v>
      </c>
      <c r="F470" s="5">
        <f t="shared" si="50"/>
        <v>0.35305143928890159</v>
      </c>
      <c r="G470" s="8">
        <f t="shared" si="48"/>
        <v>0.35305143928890154</v>
      </c>
      <c r="H470" s="8"/>
      <c r="I470" s="5"/>
      <c r="J470" s="5"/>
      <c r="K470" s="5"/>
      <c r="L470" s="5"/>
      <c r="M470" s="8">
        <f t="shared" si="51"/>
        <v>-2.7414793296276336</v>
      </c>
      <c r="N470" s="5"/>
    </row>
    <row r="471" spans="1:14">
      <c r="B471" s="1" t="s">
        <v>10</v>
      </c>
      <c r="C471" s="1">
        <v>8.6999999999999993</v>
      </c>
      <c r="D471" t="s">
        <v>483</v>
      </c>
      <c r="E471">
        <f t="shared" si="49"/>
        <v>143.98606769345014</v>
      </c>
      <c r="F471" s="5">
        <f t="shared" si="50"/>
        <v>0.39770908149384326</v>
      </c>
      <c r="G471" s="8">
        <f t="shared" si="48"/>
        <v>0.39770908149384315</v>
      </c>
      <c r="H471" s="8"/>
      <c r="I471" s="5"/>
      <c r="J471" s="5"/>
      <c r="K471" s="5"/>
      <c r="L471" s="5"/>
      <c r="M471" s="8">
        <f t="shared" si="51"/>
        <v>-2.941549532023195</v>
      </c>
      <c r="N471" s="5"/>
    </row>
    <row r="472" spans="1:14">
      <c r="B472" s="1" t="s">
        <v>11</v>
      </c>
      <c r="C472" s="1">
        <v>8.6</v>
      </c>
      <c r="D472" t="s">
        <v>484</v>
      </c>
      <c r="E472">
        <f t="shared" si="49"/>
        <v>192.50173466894054</v>
      </c>
      <c r="F472" s="5">
        <f t="shared" si="50"/>
        <v>0.53171594521320853</v>
      </c>
      <c r="G472" s="8">
        <f t="shared" si="48"/>
        <v>0.53171594521320864</v>
      </c>
      <c r="H472" s="8"/>
      <c r="I472" s="5"/>
      <c r="J472" s="5"/>
      <c r="K472" s="5"/>
      <c r="L472" s="5"/>
      <c r="M472" s="8">
        <f t="shared" si="51"/>
        <v>-2.9092151699797091</v>
      </c>
      <c r="N472" s="5"/>
    </row>
    <row r="473" spans="1:14">
      <c r="A473">
        <v>2016</v>
      </c>
      <c r="B473" s="1" t="s">
        <v>0</v>
      </c>
      <c r="C473" s="1">
        <v>4.8</v>
      </c>
      <c r="D473" t="s">
        <v>485</v>
      </c>
      <c r="E473">
        <f t="shared" si="49"/>
        <v>366.22596317239976</v>
      </c>
      <c r="F473" s="5">
        <f t="shared" si="50"/>
        <v>1.0115658672100731</v>
      </c>
      <c r="G473" s="8">
        <f t="shared" si="48"/>
        <v>1.0115658672100731</v>
      </c>
      <c r="H473" s="8"/>
      <c r="I473" s="5"/>
      <c r="J473" s="5"/>
      <c r="K473" s="5"/>
      <c r="L473" s="5"/>
      <c r="M473" s="8">
        <f t="shared" si="51"/>
        <v>-2.8337147007641574</v>
      </c>
      <c r="N473" s="5"/>
    </row>
    <row r="474" spans="1:14">
      <c r="B474" s="1" t="s">
        <v>1</v>
      </c>
      <c r="C474" s="1">
        <v>4.2</v>
      </c>
      <c r="D474" t="s">
        <v>486</v>
      </c>
      <c r="E474">
        <f t="shared" si="49"/>
        <v>1358.4626677918013</v>
      </c>
      <c r="F474" s="5">
        <f t="shared" si="50"/>
        <v>3.7522584546263706</v>
      </c>
      <c r="G474" s="8">
        <f t="shared" si="48"/>
        <v>3.7522584546263706</v>
      </c>
      <c r="H474" s="8"/>
      <c r="I474" s="5"/>
      <c r="J474" s="5"/>
      <c r="K474" s="5"/>
      <c r="L474" s="5"/>
      <c r="M474" s="8">
        <f t="shared" si="51"/>
        <v>-2.7533395647659384</v>
      </c>
      <c r="N474" s="5"/>
    </row>
    <row r="475" spans="1:14">
      <c r="B475" s="1" t="s">
        <v>2</v>
      </c>
      <c r="C475" s="1">
        <v>5.5</v>
      </c>
      <c r="D475" t="s">
        <v>487</v>
      </c>
      <c r="E475">
        <f t="shared" si="49"/>
        <v>633.05563944091466</v>
      </c>
      <c r="F475" s="5">
        <f t="shared" si="50"/>
        <v>1.7485856856135031</v>
      </c>
      <c r="G475" s="8">
        <f t="shared" si="48"/>
        <v>1.7485856856135031</v>
      </c>
      <c r="H475" s="8"/>
      <c r="I475" s="5"/>
      <c r="J475" s="5"/>
      <c r="K475" s="5"/>
      <c r="L475" s="5"/>
      <c r="M475" s="8">
        <f t="shared" si="51"/>
        <v>0.38180035373540411</v>
      </c>
      <c r="N475" s="5"/>
    </row>
    <row r="476" spans="1:14">
      <c r="B476" s="1" t="s">
        <v>3</v>
      </c>
      <c r="C476" s="1">
        <v>7</v>
      </c>
      <c r="D476" t="s">
        <v>488</v>
      </c>
      <c r="E476">
        <f t="shared" si="49"/>
        <v>252.71715483000969</v>
      </c>
      <c r="F476" s="5">
        <f t="shared" si="50"/>
        <v>0.69803911680652553</v>
      </c>
      <c r="G476" s="8">
        <f t="shared" si="48"/>
        <v>0.69803911680652553</v>
      </c>
      <c r="H476" s="8"/>
      <c r="I476" s="5"/>
      <c r="J476" s="5"/>
      <c r="K476" s="5"/>
      <c r="L476" s="5"/>
      <c r="M476" s="8">
        <f t="shared" si="51"/>
        <v>0.28190328801484998</v>
      </c>
      <c r="N476" s="5"/>
    </row>
    <row r="477" spans="1:14">
      <c r="B477" s="1" t="s">
        <v>4</v>
      </c>
      <c r="C477" s="1">
        <v>11.8</v>
      </c>
      <c r="D477" t="s">
        <v>489</v>
      </c>
      <c r="E477">
        <f t="shared" si="49"/>
        <v>183.66697318776357</v>
      </c>
      <c r="F477" s="5">
        <f t="shared" si="50"/>
        <v>0.50731313367607589</v>
      </c>
      <c r="G477" s="8">
        <f t="shared" si="48"/>
        <v>0.50731313367607589</v>
      </c>
      <c r="H477" s="8"/>
      <c r="I477" s="5"/>
      <c r="J477" s="5"/>
      <c r="K477" s="5"/>
      <c r="L477" s="5"/>
      <c r="M477" s="8">
        <f t="shared" si="51"/>
        <v>0.26410029923066547</v>
      </c>
      <c r="N477" s="5"/>
    </row>
    <row r="478" spans="1:14">
      <c r="B478" s="1" t="s">
        <v>5</v>
      </c>
      <c r="C478" s="1">
        <v>14.6</v>
      </c>
      <c r="D478" t="s">
        <v>490</v>
      </c>
      <c r="E478">
        <f t="shared" si="49"/>
        <v>113.15554946229204</v>
      </c>
      <c r="F478" s="5">
        <f t="shared" si="50"/>
        <v>0.31255100138154884</v>
      </c>
      <c r="G478" s="8">
        <f t="shared" si="48"/>
        <v>0.31255100138154879</v>
      </c>
      <c r="H478" s="8"/>
      <c r="I478" s="5"/>
      <c r="J478" s="5"/>
      <c r="K478" s="5"/>
      <c r="L478" s="5"/>
      <c r="M478" s="8">
        <f t="shared" si="51"/>
        <v>0.66304565014901573</v>
      </c>
      <c r="N478" s="5"/>
    </row>
    <row r="479" spans="1:14">
      <c r="B479" s="1" t="s">
        <v>6</v>
      </c>
      <c r="C479" s="1">
        <v>16.600000000000001</v>
      </c>
      <c r="D479" t="s">
        <v>491</v>
      </c>
      <c r="E479">
        <f t="shared" si="49"/>
        <v>18.952254764052277</v>
      </c>
      <c r="F479" s="5">
        <f t="shared" si="50"/>
        <v>5.2348702587642258E-2</v>
      </c>
      <c r="G479" s="8">
        <f t="shared" si="48"/>
        <v>5.2348702587642258E-2</v>
      </c>
      <c r="H479" s="8"/>
      <c r="I479" s="5"/>
      <c r="J479" s="5"/>
      <c r="K479" s="5"/>
      <c r="L479" s="5"/>
      <c r="M479" s="8">
        <f t="shared" si="51"/>
        <v>-0.13969459261710312</v>
      </c>
      <c r="N479" s="5"/>
    </row>
    <row r="480" spans="1:14">
      <c r="B480" s="1" t="s">
        <v>7</v>
      </c>
      <c r="C480" s="1">
        <v>16.600000000000001</v>
      </c>
      <c r="D480" t="s">
        <v>492</v>
      </c>
      <c r="E480">
        <f t="shared" si="49"/>
        <v>61.668356750182667</v>
      </c>
      <c r="F480" s="5">
        <f t="shared" si="50"/>
        <v>0.17033637985423972</v>
      </c>
      <c r="G480" s="8">
        <f t="shared" si="48"/>
        <v>0.17033637985423972</v>
      </c>
      <c r="H480" s="8"/>
      <c r="I480" s="5"/>
      <c r="J480" s="5"/>
      <c r="K480" s="5"/>
      <c r="L480" s="5"/>
      <c r="M480" s="8">
        <f t="shared" si="51"/>
        <v>0.59822252267355935</v>
      </c>
      <c r="N480" s="5"/>
    </row>
    <row r="481" spans="1:14">
      <c r="B481" s="1" t="s">
        <v>8</v>
      </c>
      <c r="C481" s="1">
        <v>15.4</v>
      </c>
      <c r="D481" t="s">
        <v>493</v>
      </c>
      <c r="E481">
        <f t="shared" si="49"/>
        <v>64.188771629109752</v>
      </c>
      <c r="F481" s="5">
        <f t="shared" si="50"/>
        <v>0.17729810818350852</v>
      </c>
      <c r="G481" s="8">
        <f t="shared" si="48"/>
        <v>0.17729810818350855</v>
      </c>
      <c r="H481" s="8"/>
      <c r="I481" s="5"/>
      <c r="J481" s="5"/>
      <c r="K481" s="5"/>
      <c r="L481" s="5"/>
      <c r="M481" s="8">
        <f t="shared" si="51"/>
        <v>0.25469263485766713</v>
      </c>
      <c r="N481" s="5"/>
    </row>
    <row r="482" spans="1:14">
      <c r="B482" s="1" t="s">
        <v>9</v>
      </c>
      <c r="C482" s="1">
        <v>10.199999999999999</v>
      </c>
      <c r="D482" t="s">
        <v>494</v>
      </c>
      <c r="E482">
        <f t="shared" si="49"/>
        <v>86.465648407687979</v>
      </c>
      <c r="F482" s="5">
        <f t="shared" si="50"/>
        <v>0.23882986847174992</v>
      </c>
      <c r="G482" s="8">
        <f t="shared" si="48"/>
        <v>0.23882986847174995</v>
      </c>
      <c r="H482" s="8"/>
      <c r="I482" s="5"/>
      <c r="J482" s="5"/>
      <c r="K482" s="5"/>
      <c r="L482" s="5"/>
      <c r="M482" s="8">
        <f t="shared" si="51"/>
        <v>9.0112948485085401E-2</v>
      </c>
      <c r="N482" s="5"/>
    </row>
    <row r="483" spans="1:14">
      <c r="B483" s="1" t="s">
        <v>10</v>
      </c>
      <c r="C483" s="1">
        <v>5.4</v>
      </c>
      <c r="D483" t="s">
        <v>495</v>
      </c>
      <c r="E483">
        <f t="shared" si="49"/>
        <v>33.52886017319733</v>
      </c>
      <c r="F483" s="5">
        <f t="shared" si="50"/>
        <v>9.2611267163763264E-2</v>
      </c>
      <c r="G483" s="8">
        <f t="shared" si="48"/>
        <v>9.2611267163763264E-2</v>
      </c>
      <c r="H483" s="8"/>
      <c r="I483" s="5"/>
      <c r="J483" s="5"/>
      <c r="K483" s="5"/>
      <c r="L483" s="5"/>
      <c r="M483" s="8">
        <f t="shared" si="51"/>
        <v>1.3324961150762737</v>
      </c>
      <c r="N483" s="5"/>
    </row>
    <row r="484" spans="1:14">
      <c r="B484" s="1" t="s">
        <v>11</v>
      </c>
      <c r="C484" s="1">
        <v>6.3</v>
      </c>
      <c r="D484" t="s">
        <v>496</v>
      </c>
      <c r="E484">
        <f t="shared" si="49"/>
        <v>87.935354570596658</v>
      </c>
      <c r="F484" s="5">
        <f t="shared" si="50"/>
        <v>0.24288939657387643</v>
      </c>
      <c r="G484" s="8">
        <f t="shared" si="48"/>
        <v>0.24288939657387648</v>
      </c>
      <c r="H484" s="8"/>
      <c r="I484" s="5"/>
      <c r="J484" s="5"/>
      <c r="K484" s="5"/>
      <c r="L484" s="5"/>
      <c r="M484" s="8">
        <f t="shared" si="51"/>
        <v>0.18531925353674758</v>
      </c>
      <c r="N484" s="5"/>
    </row>
    <row r="485" spans="1:14">
      <c r="A485">
        <v>2017</v>
      </c>
      <c r="B485" s="1" t="s">
        <v>0</v>
      </c>
      <c r="C485" s="1">
        <v>3.9</v>
      </c>
      <c r="D485" t="s">
        <v>497</v>
      </c>
      <c r="E485">
        <f t="shared" si="49"/>
        <v>69.927665081089387</v>
      </c>
      <c r="F485" s="5">
        <f t="shared" si="50"/>
        <v>0.19314971160695335</v>
      </c>
      <c r="G485" s="8">
        <f t="shared" si="48"/>
        <v>0.19314971160695335</v>
      </c>
      <c r="H485" s="8"/>
      <c r="I485" s="5"/>
      <c r="J485" s="5"/>
      <c r="K485" s="5"/>
      <c r="L485" s="5"/>
      <c r="M485" s="8">
        <f t="shared" si="51"/>
        <v>0.49055641224559082</v>
      </c>
      <c r="N485" s="5"/>
    </row>
    <row r="486" spans="1:14">
      <c r="B486" s="1" t="s">
        <v>1</v>
      </c>
      <c r="C486" s="1">
        <v>5.2</v>
      </c>
      <c r="D486" t="s">
        <v>498</v>
      </c>
      <c r="E486">
        <f t="shared" si="49"/>
        <v>33.828620876436503</v>
      </c>
      <c r="F486" s="5">
        <f t="shared" si="50"/>
        <v>9.3439246952801022E-2</v>
      </c>
      <c r="G486" s="8">
        <f t="shared" si="48"/>
        <v>9.3439246952801036E-2</v>
      </c>
      <c r="H486" s="8"/>
      <c r="I486" s="5"/>
      <c r="J486" s="5"/>
      <c r="K486" s="5"/>
      <c r="L486" s="5"/>
      <c r="M486" s="8">
        <f t="shared" si="51"/>
        <v>0.61440693072155961</v>
      </c>
      <c r="N486" s="5"/>
    </row>
    <row r="487" spans="1:14">
      <c r="B487" s="1" t="s">
        <v>2</v>
      </c>
      <c r="C487" s="1">
        <v>8</v>
      </c>
      <c r="D487" t="s">
        <v>499</v>
      </c>
      <c r="E487">
        <f t="shared" si="49"/>
        <v>17.873918561566665</v>
      </c>
      <c r="F487" s="5">
        <f t="shared" si="50"/>
        <v>4.9370191489296451E-2</v>
      </c>
      <c r="G487" s="8">
        <f t="shared" si="48"/>
        <v>4.9370191489296451E-2</v>
      </c>
      <c r="H487" s="8"/>
      <c r="I487" s="5"/>
      <c r="J487" s="5"/>
      <c r="K487" s="5"/>
      <c r="L487" s="5"/>
      <c r="M487" s="8">
        <f t="shared" si="51"/>
        <v>0.90996727986497794</v>
      </c>
      <c r="N487" s="5"/>
    </row>
    <row r="488" spans="1:14">
      <c r="B488" s="1" t="s">
        <v>3</v>
      </c>
      <c r="C488" s="1">
        <v>8.6</v>
      </c>
      <c r="D488" t="s">
        <v>500</v>
      </c>
      <c r="E488">
        <f t="shared" si="49"/>
        <v>43.962924567486581</v>
      </c>
      <c r="F488" s="5">
        <f t="shared" si="50"/>
        <v>0.12143157063461887</v>
      </c>
      <c r="G488" s="8">
        <f t="shared" si="48"/>
        <v>0.12143157063461887</v>
      </c>
      <c r="H488" s="8"/>
      <c r="I488" s="5"/>
      <c r="J488" s="5"/>
      <c r="K488" s="5"/>
      <c r="L488" s="5"/>
      <c r="M488" s="8">
        <f t="shared" si="51"/>
        <v>0.53390440011697615</v>
      </c>
      <c r="N488" s="5"/>
    </row>
    <row r="489" spans="1:14">
      <c r="B489" s="1" t="s">
        <v>4</v>
      </c>
      <c r="C489" s="1">
        <v>12.8</v>
      </c>
      <c r="D489" t="s">
        <v>501</v>
      </c>
      <c r="E489">
        <f t="shared" si="49"/>
        <v>20.573088409166328</v>
      </c>
      <c r="F489" s="5">
        <f t="shared" si="50"/>
        <v>5.6825665328405751E-2</v>
      </c>
      <c r="G489" s="8">
        <f t="shared" si="48"/>
        <v>5.6825665328405744E-2</v>
      </c>
      <c r="H489" s="8"/>
      <c r="I489" s="5"/>
      <c r="J489" s="5"/>
      <c r="K489" s="5"/>
      <c r="L489" s="5"/>
      <c r="M489" s="8">
        <f t="shared" si="51"/>
        <v>-0.82653221196344229</v>
      </c>
      <c r="N489" s="5"/>
    </row>
    <row r="490" spans="1:14">
      <c r="B490" s="1" t="s">
        <v>5</v>
      </c>
      <c r="C490" s="1">
        <v>15.7</v>
      </c>
      <c r="D490" t="s">
        <v>502</v>
      </c>
      <c r="E490">
        <f t="shared" si="49"/>
        <v>12.629327047871453</v>
      </c>
      <c r="F490" s="5">
        <f t="shared" si="50"/>
        <v>3.4883917177236663E-2</v>
      </c>
      <c r="G490" s="8">
        <f t="shared" si="48"/>
        <v>3.4883917177236663E-2</v>
      </c>
      <c r="H490" s="8"/>
      <c r="I490" s="5"/>
      <c r="J490" s="5"/>
      <c r="K490" s="5"/>
      <c r="L490" s="5"/>
      <c r="M490" s="8">
        <f t="shared" si="51"/>
        <v>-1.8350739405469967</v>
      </c>
      <c r="N490" s="5"/>
    </row>
    <row r="491" spans="1:14">
      <c r="B491" s="1" t="s">
        <v>6</v>
      </c>
      <c r="C491" s="1">
        <v>16.399999999999999</v>
      </c>
      <c r="D491" t="s">
        <v>503</v>
      </c>
      <c r="E491">
        <f t="shared" si="49"/>
        <v>27.768687922257566</v>
      </c>
      <c r="F491" s="5">
        <f t="shared" si="50"/>
        <v>7.6700888806567613E-2</v>
      </c>
      <c r="G491" s="8">
        <f t="shared" si="48"/>
        <v>7.6700888806567599E-2</v>
      </c>
      <c r="H491" s="8"/>
      <c r="I491" s="5"/>
      <c r="J491" s="5"/>
      <c r="K491" s="5"/>
      <c r="L491" s="5"/>
      <c r="M491" s="8">
        <f t="shared" si="51"/>
        <v>0.37559242277104365</v>
      </c>
      <c r="N491" s="5"/>
    </row>
    <row r="492" spans="1:14">
      <c r="B492" s="1" t="s">
        <v>7</v>
      </c>
      <c r="C492" s="1">
        <v>15.2</v>
      </c>
      <c r="D492" t="s">
        <v>504</v>
      </c>
      <c r="E492">
        <f t="shared" si="49"/>
        <v>32.702175119362217</v>
      </c>
      <c r="F492" s="5">
        <f t="shared" si="50"/>
        <v>9.0327850728324291E-2</v>
      </c>
      <c r="G492" s="8">
        <f t="shared" si="48"/>
        <v>9.0327850728324277E-2</v>
      </c>
      <c r="H492" s="8"/>
      <c r="I492" s="5"/>
      <c r="J492" s="5"/>
      <c r="K492" s="5"/>
      <c r="L492" s="5"/>
      <c r="M492" s="8">
        <f t="shared" si="51"/>
        <v>-1.6588279871206333</v>
      </c>
      <c r="N492" s="5"/>
    </row>
    <row r="493" spans="1:14">
      <c r="B493" s="1" t="s">
        <v>8</v>
      </c>
      <c r="C493" s="1">
        <v>13</v>
      </c>
      <c r="D493" t="s">
        <v>505</v>
      </c>
      <c r="E493">
        <f t="shared" si="49"/>
        <v>9.1957105194722377</v>
      </c>
      <c r="F493" s="5">
        <f t="shared" si="50"/>
        <v>2.539980182088785E-2</v>
      </c>
      <c r="G493" s="8">
        <f t="shared" si="48"/>
        <v>2.539980182088785E-2</v>
      </c>
      <c r="H493" s="8"/>
      <c r="I493" s="5"/>
      <c r="J493" s="5"/>
      <c r="K493" s="5"/>
      <c r="L493" s="5"/>
      <c r="M493" s="8">
        <f t="shared" si="51"/>
        <v>-2.1265908026620406</v>
      </c>
      <c r="N493" s="5"/>
    </row>
    <row r="494" spans="1:14">
      <c r="B494" s="1" t="s">
        <v>9</v>
      </c>
      <c r="C494" s="1">
        <v>11.9</v>
      </c>
      <c r="D494" t="s">
        <v>506</v>
      </c>
      <c r="E494">
        <f t="shared" si="49"/>
        <v>19.748920972975696</v>
      </c>
      <c r="F494" s="5">
        <f t="shared" si="50"/>
        <v>5.4549202894954477E-2</v>
      </c>
      <c r="G494" s="8">
        <f t="shared" si="48"/>
        <v>5.4549202894954477E-2</v>
      </c>
      <c r="H494" s="8"/>
      <c r="I494" s="5"/>
      <c r="J494" s="5"/>
      <c r="K494" s="5"/>
      <c r="L494" s="5"/>
      <c r="M494" s="8">
        <f t="shared" si="51"/>
        <v>1.3646409288748229</v>
      </c>
      <c r="N494" s="5"/>
    </row>
    <row r="495" spans="1:14">
      <c r="B495" s="1" t="s">
        <v>10</v>
      </c>
      <c r="C495" s="1">
        <v>6.5</v>
      </c>
      <c r="D495" t="s">
        <v>507</v>
      </c>
      <c r="E495">
        <f t="shared" si="49"/>
        <v>16.764080229418035</v>
      </c>
      <c r="F495" s="5">
        <f t="shared" si="50"/>
        <v>4.6304667228815731E-2</v>
      </c>
      <c r="G495" s="8">
        <f t="shared" si="48"/>
        <v>4.6304667228815738E-2</v>
      </c>
      <c r="H495" s="8"/>
      <c r="I495" s="5"/>
      <c r="J495" s="5"/>
      <c r="K495" s="5"/>
      <c r="L495" s="5"/>
      <c r="M495" s="8">
        <f t="shared" si="51"/>
        <v>-3.0387071484796238</v>
      </c>
      <c r="N495" s="5"/>
    </row>
    <row r="496" spans="1:14">
      <c r="B496" s="1" t="s">
        <v>11</v>
      </c>
      <c r="C496" s="1">
        <v>4.7</v>
      </c>
      <c r="D496" t="s">
        <v>508</v>
      </c>
      <c r="E496">
        <f t="shared" si="49"/>
        <v>31.171995451787609</v>
      </c>
      <c r="F496" s="5">
        <f t="shared" si="50"/>
        <v>8.6101286590137646E-2</v>
      </c>
      <c r="G496" s="8">
        <f t="shared" si="48"/>
        <v>8.6101286590137632E-2</v>
      </c>
      <c r="H496" s="8"/>
      <c r="I496" s="5"/>
      <c r="J496" s="5"/>
      <c r="K496" s="5"/>
      <c r="L496" s="5"/>
      <c r="M496" s="8">
        <f t="shared" si="51"/>
        <v>0.3175355923708057</v>
      </c>
      <c r="N496" s="5"/>
    </row>
    <row r="497" spans="1:14">
      <c r="A497">
        <v>2018</v>
      </c>
      <c r="B497" s="1" t="s">
        <v>0</v>
      </c>
      <c r="C497" s="1">
        <v>4.4000000000000004</v>
      </c>
      <c r="D497" t="s">
        <v>509</v>
      </c>
      <c r="E497">
        <f t="shared" si="49"/>
        <v>23.933347104069355</v>
      </c>
      <c r="F497" s="5">
        <f t="shared" si="50"/>
        <v>6.6107156381948681E-2</v>
      </c>
      <c r="G497" s="8">
        <f t="shared" si="48"/>
        <v>6.6107156381948681E-2</v>
      </c>
      <c r="H497" s="8"/>
      <c r="I497" s="5"/>
      <c r="J497" s="5"/>
      <c r="K497" s="5"/>
      <c r="L497" s="5"/>
      <c r="M497" s="8">
        <f t="shared" si="51"/>
        <v>-1.2928600877659591</v>
      </c>
      <c r="N497" s="5"/>
    </row>
    <row r="498" spans="1:14">
      <c r="B498" s="1" t="s">
        <v>1</v>
      </c>
      <c r="C498" s="1">
        <v>2.2999999999999998</v>
      </c>
      <c r="D498" t="s">
        <v>510</v>
      </c>
      <c r="E498">
        <f t="shared" si="49"/>
        <v>28.391169171614774</v>
      </c>
      <c r="F498" s="5">
        <f t="shared" si="50"/>
        <v>7.8420266590090867E-2</v>
      </c>
      <c r="G498" s="8">
        <f t="shared" si="48"/>
        <v>7.8420266590090881E-2</v>
      </c>
      <c r="H498" s="8"/>
      <c r="I498" s="5"/>
      <c r="J498" s="5"/>
      <c r="K498" s="5"/>
      <c r="L498" s="5"/>
      <c r="M498" s="8">
        <f t="shared" si="51"/>
        <v>-0.78969957383716294</v>
      </c>
      <c r="N498" s="5"/>
    </row>
    <row r="499" spans="1:14">
      <c r="B499" s="1" t="s">
        <v>2</v>
      </c>
      <c r="C499" s="1">
        <v>3.7</v>
      </c>
      <c r="D499" t="s">
        <v>511</v>
      </c>
      <c r="E499">
        <f t="shared" si="49"/>
        <v>94.769700608643944</v>
      </c>
      <c r="F499" s="5">
        <f t="shared" si="50"/>
        <v>0.26176678887262117</v>
      </c>
      <c r="G499" s="8">
        <f t="shared" si="48"/>
        <v>0.26176678887262123</v>
      </c>
      <c r="H499" s="8"/>
      <c r="I499" s="5"/>
      <c r="J499" s="5"/>
      <c r="K499" s="5"/>
      <c r="L499" s="5"/>
      <c r="M499" s="8">
        <f t="shared" si="51"/>
        <v>-2.2791726788981723</v>
      </c>
      <c r="N499" s="5"/>
    </row>
    <row r="500" spans="1:14">
      <c r="B500" s="1" t="s">
        <v>3</v>
      </c>
      <c r="C500" s="1">
        <v>8.8000000000000007</v>
      </c>
      <c r="D500" t="s">
        <v>512</v>
      </c>
      <c r="E500">
        <f t="shared" si="49"/>
        <v>50.426492816538463</v>
      </c>
      <c r="F500" s="5">
        <f t="shared" si="50"/>
        <v>0.13928482430480107</v>
      </c>
      <c r="G500" s="8">
        <f t="shared" si="48"/>
        <v>0.13928482430480107</v>
      </c>
      <c r="H500" s="8"/>
      <c r="I500" s="5"/>
      <c r="J500" s="5"/>
      <c r="K500" s="5"/>
      <c r="L500" s="5"/>
      <c r="M500" s="8">
        <f t="shared" si="51"/>
        <v>1.5426606826406446</v>
      </c>
      <c r="N500" s="5"/>
    </row>
    <row r="501" spans="1:14">
      <c r="B501" s="1" t="s">
        <v>4</v>
      </c>
      <c r="C501" s="1">
        <v>13.8</v>
      </c>
      <c r="D501" t="s">
        <v>513</v>
      </c>
      <c r="E501">
        <f t="shared" si="49"/>
        <v>49.257586515297746</v>
      </c>
      <c r="F501" s="5">
        <f t="shared" si="50"/>
        <v>0.13605614628847687</v>
      </c>
      <c r="G501" s="8">
        <f t="shared" si="48"/>
        <v>0.13605614628847684</v>
      </c>
      <c r="H501" s="8"/>
      <c r="I501" s="5"/>
      <c r="J501" s="5"/>
      <c r="K501" s="5"/>
      <c r="L501" s="5"/>
      <c r="M501" s="8">
        <f t="shared" si="51"/>
        <v>2.0636784983349861</v>
      </c>
      <c r="N501" s="5"/>
    </row>
    <row r="502" spans="1:14">
      <c r="B502" s="1" t="s">
        <v>5</v>
      </c>
      <c r="C502" s="1">
        <v>16.399999999999999</v>
      </c>
      <c r="D502" t="s">
        <v>514</v>
      </c>
      <c r="E502">
        <f t="shared" si="49"/>
        <v>41.37659597575157</v>
      </c>
      <c r="F502" s="5">
        <f t="shared" si="50"/>
        <v>0.11428777967527325</v>
      </c>
      <c r="G502" s="8">
        <f t="shared" si="48"/>
        <v>0.11428777967527325</v>
      </c>
      <c r="H502" s="8"/>
      <c r="I502" s="5"/>
      <c r="J502" s="5"/>
      <c r="K502" s="5"/>
      <c r="L502" s="5"/>
      <c r="M502" s="8">
        <f t="shared" si="51"/>
        <v>-0.17066114321070266</v>
      </c>
      <c r="N502" s="5"/>
    </row>
    <row r="503" spans="1:14">
      <c r="B503" s="1" t="s">
        <v>6</v>
      </c>
      <c r="C503" s="1">
        <v>19.5</v>
      </c>
      <c r="D503" t="s">
        <v>515</v>
      </c>
      <c r="E503">
        <f t="shared" si="49"/>
        <v>29.902615776259935</v>
      </c>
      <c r="F503" s="5">
        <f t="shared" si="50"/>
        <v>8.259508746331734E-2</v>
      </c>
      <c r="G503" s="8">
        <f t="shared" si="48"/>
        <v>8.259508746331734E-2</v>
      </c>
      <c r="H503" s="8"/>
      <c r="I503" s="5"/>
      <c r="J503" s="5"/>
      <c r="K503" s="5"/>
      <c r="L503" s="5"/>
      <c r="M503" s="8">
        <f t="shared" si="51"/>
        <v>0.97350469330286793</v>
      </c>
      <c r="N503" s="5"/>
    </row>
    <row r="504" spans="1:14">
      <c r="B504" s="1" t="s">
        <v>7</v>
      </c>
      <c r="C504" s="1">
        <v>17</v>
      </c>
      <c r="D504" t="s">
        <v>516</v>
      </c>
      <c r="E504">
        <f t="shared" si="49"/>
        <v>21.311959658295958</v>
      </c>
      <c r="F504" s="5">
        <f t="shared" si="50"/>
        <v>5.8866528104512539E-2</v>
      </c>
      <c r="G504" s="8">
        <f t="shared" si="48"/>
        <v>5.8866528104512546E-2</v>
      </c>
      <c r="H504" s="8"/>
      <c r="I504" s="5"/>
      <c r="J504" s="5"/>
      <c r="K504" s="5"/>
      <c r="L504" s="5"/>
      <c r="M504" s="8">
        <f t="shared" si="51"/>
        <v>-1.8645511490128042</v>
      </c>
      <c r="N504" s="5"/>
    </row>
    <row r="505" spans="1:14">
      <c r="B505" s="1" t="s">
        <v>8</v>
      </c>
      <c r="C505" s="1">
        <v>13.4</v>
      </c>
      <c r="D505" t="s">
        <v>517</v>
      </c>
      <c r="E505">
        <f t="shared" si="49"/>
        <v>5.4703884516853627</v>
      </c>
      <c r="F505" s="5">
        <f t="shared" si="50"/>
        <v>1.5109956132466009E-2</v>
      </c>
      <c r="G505" s="8">
        <f t="shared" si="48"/>
        <v>1.5109956132466008E-2</v>
      </c>
      <c r="H505" s="8"/>
      <c r="I505" s="5"/>
      <c r="J505" s="5"/>
      <c r="K505" s="5"/>
      <c r="L505" s="5"/>
      <c r="M505" s="8">
        <f t="shared" si="51"/>
        <v>-2.6769726463269378E-2</v>
      </c>
      <c r="N505" s="5"/>
    </row>
    <row r="506" spans="1:14">
      <c r="B506" s="1" t="s">
        <v>9</v>
      </c>
      <c r="C506" s="1">
        <v>10.3</v>
      </c>
      <c r="D506" t="s">
        <v>518</v>
      </c>
      <c r="E506">
        <f t="shared" si="49"/>
        <v>48.829113498008006</v>
      </c>
      <c r="F506" s="5">
        <f t="shared" si="50"/>
        <v>0.13487264560066034</v>
      </c>
      <c r="G506" s="8">
        <f t="shared" si="48"/>
        <v>0.13487264560066031</v>
      </c>
      <c r="H506" s="8"/>
      <c r="I506" s="5"/>
      <c r="J506" s="5"/>
      <c r="K506" s="5"/>
      <c r="L506" s="5"/>
      <c r="M506" s="8">
        <f t="shared" si="51"/>
        <v>2.8320109153168276</v>
      </c>
      <c r="N506" s="5"/>
    </row>
    <row r="507" spans="1:14">
      <c r="B507" s="1" t="s">
        <v>10</v>
      </c>
      <c r="C507" s="1">
        <v>7.4</v>
      </c>
      <c r="D507" t="s">
        <v>519</v>
      </c>
      <c r="E507">
        <f t="shared" si="49"/>
        <v>44.229389916945756</v>
      </c>
      <c r="F507" s="5">
        <f t="shared" si="50"/>
        <v>0.122167584132876</v>
      </c>
      <c r="G507" s="8">
        <f t="shared" si="48"/>
        <v>0.122167584132876</v>
      </c>
      <c r="H507" s="8"/>
      <c r="I507" s="5"/>
      <c r="J507" s="5"/>
      <c r="K507" s="5"/>
      <c r="L507" s="5"/>
      <c r="M507" s="8">
        <f t="shared" si="51"/>
        <v>1.976200302761923</v>
      </c>
      <c r="N507" s="5"/>
    </row>
    <row r="508" spans="1:14">
      <c r="B508" s="1" t="s">
        <v>11</v>
      </c>
      <c r="C508" s="1">
        <v>6.4</v>
      </c>
      <c r="D508" t="s">
        <v>520</v>
      </c>
      <c r="E508">
        <f t="shared" si="49"/>
        <v>20.77962357890824</v>
      </c>
      <c r="F508" s="5">
        <f t="shared" si="50"/>
        <v>5.7396143527929266E-2</v>
      </c>
      <c r="G508" s="8">
        <f t="shared" si="48"/>
        <v>5.739614352792928E-2</v>
      </c>
      <c r="H508" s="8"/>
      <c r="I508" s="5"/>
      <c r="J508" s="5"/>
      <c r="K508" s="5"/>
      <c r="L508" s="5"/>
      <c r="M508" s="8">
        <f t="shared" si="51"/>
        <v>-2.3835947368675456</v>
      </c>
      <c r="N508" s="5"/>
    </row>
    <row r="509" spans="1:14">
      <c r="A509">
        <v>2019</v>
      </c>
      <c r="B509" s="1" t="s">
        <v>0</v>
      </c>
      <c r="C509" s="1">
        <v>4.4000000000000004</v>
      </c>
      <c r="D509" t="s">
        <v>521</v>
      </c>
      <c r="E509">
        <f t="shared" si="49"/>
        <v>19.948826037973969</v>
      </c>
      <c r="F509" s="5">
        <f t="shared" si="50"/>
        <v>5.5101367844383443E-2</v>
      </c>
      <c r="G509" s="8">
        <f t="shared" si="48"/>
        <v>5.5101367844383443E-2</v>
      </c>
      <c r="H509" s="8"/>
      <c r="I509" s="5"/>
      <c r="J509" s="5"/>
      <c r="K509" s="5"/>
      <c r="L509" s="5"/>
      <c r="M509" s="8">
        <f t="shared" si="51"/>
        <v>-0.52256551906579751</v>
      </c>
      <c r="N509" s="5"/>
    </row>
    <row r="510" spans="1:14">
      <c r="B510" s="1" t="s">
        <v>1</v>
      </c>
      <c r="C510" s="1">
        <v>6.9</v>
      </c>
      <c r="D510" t="s">
        <v>522</v>
      </c>
      <c r="E510">
        <f t="shared" si="49"/>
        <v>44.984604202934108</v>
      </c>
      <c r="F510" s="5">
        <f t="shared" si="50"/>
        <v>0.12425358859721709</v>
      </c>
      <c r="G510" s="8">
        <f t="shared" si="48"/>
        <v>0.12425358859721712</v>
      </c>
      <c r="H510" s="8"/>
      <c r="I510" s="5"/>
      <c r="J510" s="5"/>
      <c r="K510" s="5"/>
      <c r="L510" s="5"/>
      <c r="M510" s="8">
        <f t="shared" si="51"/>
        <v>1.9813958002436869</v>
      </c>
      <c r="N510" s="5"/>
    </row>
    <row r="511" spans="1:14">
      <c r="B511" s="1" t="s">
        <v>2</v>
      </c>
      <c r="C511" s="1">
        <v>7.5</v>
      </c>
      <c r="D511" t="s">
        <v>523</v>
      </c>
      <c r="E511">
        <f t="shared" si="49"/>
        <v>77.483587073762408</v>
      </c>
      <c r="F511" s="5">
        <f t="shared" si="50"/>
        <v>0.21402019472857703</v>
      </c>
      <c r="G511" s="8">
        <f t="shared" si="48"/>
        <v>0.21402019472857703</v>
      </c>
      <c r="H511" s="8"/>
      <c r="I511" s="5"/>
      <c r="J511" s="5"/>
      <c r="K511" s="5"/>
      <c r="L511" s="5"/>
      <c r="M511" s="8">
        <f t="shared" si="51"/>
        <v>2.3470385649234209</v>
      </c>
      <c r="N511" s="5"/>
    </row>
    <row r="512" spans="1:14">
      <c r="B512" s="1" t="s">
        <v>3</v>
      </c>
      <c r="C512" s="1">
        <v>8.9</v>
      </c>
      <c r="D512" t="s">
        <v>524</v>
      </c>
      <c r="E512">
        <f t="shared" si="49"/>
        <v>73.582890067896471</v>
      </c>
      <c r="F512" s="5">
        <f t="shared" si="50"/>
        <v>0.2032459396340385</v>
      </c>
      <c r="G512" s="8">
        <f t="shared" si="48"/>
        <v>0.20324593963403853</v>
      </c>
      <c r="H512" s="8"/>
      <c r="I512" s="5"/>
      <c r="J512" s="5"/>
      <c r="K512" s="5"/>
      <c r="L512" s="5"/>
      <c r="M512" s="8">
        <f t="shared" si="51"/>
        <v>-2.0196606816270837</v>
      </c>
      <c r="N512" s="5"/>
    </row>
    <row r="513" spans="2:14">
      <c r="B513" s="1" t="s">
        <v>4</v>
      </c>
      <c r="C513" s="1">
        <v>11.5</v>
      </c>
      <c r="D513" t="s">
        <v>525</v>
      </c>
      <c r="E513">
        <f t="shared" si="49"/>
        <v>31.067120320339956</v>
      </c>
      <c r="F513" s="5">
        <f t="shared" si="50"/>
        <v>8.5811607228323331E-2</v>
      </c>
      <c r="G513" s="8">
        <f t="shared" si="48"/>
        <v>8.5811607228323331E-2</v>
      </c>
      <c r="H513" s="8" t="str">
        <f t="shared" ref="H513:H516" ca="1" si="52">_xlfn.FORMULATEXT(G513)</f>
        <v>=SQRT(2)*IMABS(D513)/$O$1</v>
      </c>
      <c r="I513" s="5"/>
      <c r="J513" s="5"/>
      <c r="K513" s="5"/>
      <c r="L513" s="8"/>
      <c r="M513" s="8">
        <f t="shared" si="51"/>
        <v>-2.3998076340243086</v>
      </c>
      <c r="N513" s="8"/>
    </row>
    <row r="514" spans="2:14">
      <c r="B514" s="1" t="s">
        <v>5</v>
      </c>
      <c r="C514" s="1">
        <v>14.1</v>
      </c>
      <c r="D514" t="s">
        <v>526</v>
      </c>
      <c r="E514">
        <f t="shared" si="49"/>
        <v>73.96782100915712</v>
      </c>
      <c r="F514" s="5">
        <f t="shared" si="50"/>
        <v>0.20430917119206163</v>
      </c>
      <c r="G514" s="8">
        <f t="shared" si="48"/>
        <v>0.20430917119206168</v>
      </c>
      <c r="H514" s="8" t="str">
        <f t="shared" ca="1" si="52"/>
        <v>=SQRT(2)*IMABS(D514)/$O$1</v>
      </c>
      <c r="I514" s="5"/>
      <c r="J514" s="5"/>
      <c r="K514" s="5"/>
      <c r="L514" s="8"/>
      <c r="M514" s="8">
        <f t="shared" si="51"/>
        <v>2.5529933311387354</v>
      </c>
      <c r="N514" s="8"/>
    </row>
    <row r="515" spans="2:14">
      <c r="B515" s="1" t="s">
        <v>6</v>
      </c>
      <c r="C515" s="1">
        <v>17.8</v>
      </c>
      <c r="D515" t="s">
        <v>527</v>
      </c>
      <c r="E515">
        <f t="shared" si="49"/>
        <v>47.532181942910654</v>
      </c>
      <c r="F515" s="5">
        <f t="shared" si="50"/>
        <v>0.13129034443915974</v>
      </c>
      <c r="G515" s="8">
        <f t="shared" si="48"/>
        <v>0.13129034443915974</v>
      </c>
      <c r="H515" s="8" t="str">
        <f t="shared" ca="1" si="52"/>
        <v>=SQRT(2)*IMABS(D515)/$O$1</v>
      </c>
      <c r="I515" s="5"/>
      <c r="J515" s="5"/>
      <c r="K515" s="5"/>
      <c r="L515" s="8"/>
      <c r="M515" s="8">
        <f t="shared" si="51"/>
        <v>2.1442184903295347</v>
      </c>
      <c r="N515" s="8"/>
    </row>
    <row r="516" spans="2:14">
      <c r="B516" s="1" t="s">
        <v>7</v>
      </c>
      <c r="C516" s="1">
        <v>17.100000000000001</v>
      </c>
      <c r="D516" t="s">
        <v>528</v>
      </c>
      <c r="E516">
        <f t="shared" si="49"/>
        <v>146.39386751371234</v>
      </c>
      <c r="F516" s="5">
        <f t="shared" si="50"/>
        <v>0.40435975173074618</v>
      </c>
      <c r="G516" s="8">
        <f t="shared" si="48"/>
        <v>0.40435975173074618</v>
      </c>
      <c r="H516" s="8" t="str">
        <f t="shared" ca="1" si="52"/>
        <v>=SQRT(2)*IMABS(D516)/$O$1</v>
      </c>
      <c r="I516" s="5"/>
      <c r="J516" s="5"/>
      <c r="K516" s="5"/>
      <c r="L516" s="8"/>
      <c r="M516" s="8">
        <f t="shared" si="51"/>
        <v>-2.2784687179927974</v>
      </c>
      <c r="N516" s="8"/>
    </row>
    <row r="517" spans="2:14">
      <c r="E517">
        <f t="shared" si="49"/>
        <v>0</v>
      </c>
      <c r="F517" s="5">
        <f t="shared" si="50"/>
        <v>0</v>
      </c>
      <c r="G517" s="8">
        <f t="shared" si="48"/>
        <v>0</v>
      </c>
      <c r="H517" s="8"/>
      <c r="I517" s="5"/>
      <c r="J517" s="5"/>
      <c r="K517" s="5"/>
      <c r="L517" s="8"/>
      <c r="M517" s="8" t="e">
        <f t="shared" si="51"/>
        <v>#DIV/0!</v>
      </c>
      <c r="N517" s="8"/>
    </row>
  </sheetData>
  <hyperlinks>
    <hyperlink ref="A2" r:id="rId1" xr:uid="{795B069F-AF38-4708-89E7-BDD5590BFB2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Pecar</dc:creator>
  <cp:lastModifiedBy>Branko Pecar</cp:lastModifiedBy>
  <dcterms:created xsi:type="dcterms:W3CDTF">2019-09-08T17:39:02Z</dcterms:created>
  <dcterms:modified xsi:type="dcterms:W3CDTF">2025-07-11T13:30:25Z</dcterms:modified>
</cp:coreProperties>
</file>